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120" windowWidth="20490" windowHeight="7500"/>
  </bookViews>
  <sheets>
    <sheet name="Men Age Groups" sheetId="5" r:id="rId1"/>
    <sheet name="Women Age Groups" sheetId="6" r:id="rId2"/>
    <sheet name="Men" sheetId="1" r:id="rId3"/>
    <sheet name="Women" sheetId="2" r:id="rId4"/>
    <sheet name="Race 1" sheetId="36" r:id="rId5"/>
    <sheet name="Race 2" sheetId="37" r:id="rId6"/>
    <sheet name="Race 3" sheetId="38" r:id="rId7"/>
    <sheet name="Race 4" sheetId="39" r:id="rId8"/>
    <sheet name="Race 5" sheetId="40" r:id="rId9"/>
    <sheet name="Race 6" sheetId="41" r:id="rId10"/>
    <sheet name="Race 7" sheetId="42" r:id="rId11"/>
    <sheet name="Race 8" sheetId="43" r:id="rId12"/>
    <sheet name="Race 9" sheetId="44" r:id="rId13"/>
    <sheet name="Race 10" sheetId="45" r:id="rId14"/>
    <sheet name="Race 11" sheetId="46" r:id="rId15"/>
    <sheet name="AgeCalc" sheetId="4" r:id="rId16"/>
    <sheet name="Results" sheetId="7" r:id="rId17"/>
    <sheet name="Spare" sheetId="19" state="hidden" r:id="rId18"/>
    <sheet name="Print out " sheetId="25" r:id="rId19"/>
  </sheets>
  <definedNames>
    <definedName name="_xlnm.Print_Titles" localSheetId="2">Men!$2:$2</definedName>
  </definedNames>
  <calcPr calcId="125725" iterateDelta="1E-4" concurrentCalc="0"/>
</workbook>
</file>

<file path=xl/calcChain.xml><?xml version="1.0" encoding="utf-8"?>
<calcChain xmlns="http://schemas.openxmlformats.org/spreadsheetml/2006/main">
  <c r="H15" i="2"/>
  <c r="I15"/>
  <c r="J15"/>
  <c r="K15"/>
  <c r="M15"/>
  <c r="N15"/>
  <c r="O15"/>
  <c r="P15"/>
  <c r="Q15"/>
  <c r="T89" i="4"/>
  <c r="R15" i="2"/>
  <c r="T15"/>
  <c r="R5" i="6"/>
  <c r="S5"/>
  <c r="J17" i="2"/>
  <c r="K17"/>
  <c r="L17"/>
  <c r="N17"/>
  <c r="O17"/>
  <c r="P17"/>
  <c r="Q17"/>
  <c r="T90" i="4"/>
  <c r="R17" i="2"/>
  <c r="T17"/>
  <c r="R6" i="6"/>
  <c r="S6"/>
  <c r="H23" i="2"/>
  <c r="I23"/>
  <c r="J23"/>
  <c r="K23"/>
  <c r="L23"/>
  <c r="M23"/>
  <c r="N23"/>
  <c r="O23"/>
  <c r="P23"/>
  <c r="Q23"/>
  <c r="T92" i="4"/>
  <c r="R23" i="2"/>
  <c r="T23"/>
  <c r="R7" i="6"/>
  <c r="S7"/>
  <c r="H24" i="2"/>
  <c r="I24"/>
  <c r="J24"/>
  <c r="K24"/>
  <c r="L24"/>
  <c r="M24"/>
  <c r="N24"/>
  <c r="O24"/>
  <c r="P24"/>
  <c r="Q24"/>
  <c r="T85" i="4"/>
  <c r="R24" i="2"/>
  <c r="T24"/>
  <c r="R8" i="6"/>
  <c r="S8"/>
  <c r="H28" i="2"/>
  <c r="I28"/>
  <c r="J28"/>
  <c r="K28"/>
  <c r="L28"/>
  <c r="M28"/>
  <c r="N28"/>
  <c r="O28"/>
  <c r="P28"/>
  <c r="Q28"/>
  <c r="T94" i="4"/>
  <c r="R28" i="2"/>
  <c r="T28"/>
  <c r="R9" i="6"/>
  <c r="S9"/>
  <c r="H39" i="2"/>
  <c r="I39"/>
  <c r="J39"/>
  <c r="K39"/>
  <c r="L39"/>
  <c r="M39"/>
  <c r="N39"/>
  <c r="O39"/>
  <c r="P39"/>
  <c r="Q39"/>
  <c r="T91" i="4"/>
  <c r="R39" i="2"/>
  <c r="T39"/>
  <c r="R10" i="6"/>
  <c r="S10"/>
  <c r="H61" i="2"/>
  <c r="I61"/>
  <c r="J61"/>
  <c r="K61"/>
  <c r="L61"/>
  <c r="M61"/>
  <c r="N61"/>
  <c r="O61"/>
  <c r="P61"/>
  <c r="Q61"/>
  <c r="T86" i="4"/>
  <c r="R61" i="2"/>
  <c r="T61"/>
  <c r="R11" i="6"/>
  <c r="S11"/>
  <c r="H71" i="2"/>
  <c r="I71"/>
  <c r="J71"/>
  <c r="K71"/>
  <c r="L71"/>
  <c r="M71"/>
  <c r="N71"/>
  <c r="O71"/>
  <c r="P71"/>
  <c r="Q71"/>
  <c r="T87" i="4"/>
  <c r="R71" i="2"/>
  <c r="T71"/>
  <c r="R12" i="6"/>
  <c r="S12"/>
  <c r="H114" i="2"/>
  <c r="I114"/>
  <c r="J114"/>
  <c r="K114"/>
  <c r="L114"/>
  <c r="M114"/>
  <c r="N114"/>
  <c r="O114"/>
  <c r="P114"/>
  <c r="Q114"/>
  <c r="T88" i="4"/>
  <c r="R114" i="2"/>
  <c r="T114"/>
  <c r="R13" i="6"/>
  <c r="S13"/>
  <c r="H72" i="2"/>
  <c r="I72"/>
  <c r="J72"/>
  <c r="K72"/>
  <c r="L72"/>
  <c r="M72"/>
  <c r="N72"/>
  <c r="O72"/>
  <c r="P72"/>
  <c r="Q72"/>
  <c r="T97" i="4"/>
  <c r="R72" i="2"/>
  <c r="T72"/>
  <c r="R14" i="6"/>
  <c r="S14"/>
  <c r="H117" i="2"/>
  <c r="I117"/>
  <c r="J117"/>
  <c r="K117"/>
  <c r="L117"/>
  <c r="M117"/>
  <c r="N117"/>
  <c r="O117"/>
  <c r="P117"/>
  <c r="Q117"/>
  <c r="T96" i="4"/>
  <c r="R117" i="2"/>
  <c r="T117"/>
  <c r="R15" i="6"/>
  <c r="S15"/>
  <c r="H116" i="2"/>
  <c r="I116"/>
  <c r="J116"/>
  <c r="K116"/>
  <c r="L116"/>
  <c r="M116"/>
  <c r="N116"/>
  <c r="O116"/>
  <c r="P116"/>
  <c r="Q116"/>
  <c r="T95" i="4"/>
  <c r="R116" i="2"/>
  <c r="T116"/>
  <c r="R16" i="6"/>
  <c r="S16"/>
  <c r="H12" i="2"/>
  <c r="J12"/>
  <c r="K12"/>
  <c r="L12"/>
  <c r="M12"/>
  <c r="N12"/>
  <c r="O12"/>
  <c r="P12"/>
  <c r="Q12"/>
  <c r="T93" i="4"/>
  <c r="R12" i="2"/>
  <c r="T12"/>
  <c r="R4" i="6"/>
  <c r="S4"/>
  <c r="T75" i="4"/>
  <c r="R5" i="2"/>
  <c r="T3" i="4"/>
  <c r="R4" i="2"/>
  <c r="T25" i="4"/>
  <c r="R6" i="2"/>
  <c r="T99" i="4"/>
  <c r="R13" i="2"/>
  <c r="T100" i="4"/>
  <c r="R10" i="2"/>
  <c r="T38" i="4"/>
  <c r="R7" i="2"/>
  <c r="T77" i="4"/>
  <c r="R9" i="2"/>
  <c r="T53" i="4"/>
  <c r="R11" i="2"/>
  <c r="T20" i="4"/>
  <c r="R14" i="2"/>
  <c r="T52" i="4"/>
  <c r="R16" i="2"/>
  <c r="T50" i="4"/>
  <c r="R19" i="2"/>
  <c r="T62" i="4"/>
  <c r="R18" i="2"/>
  <c r="T42" i="4"/>
  <c r="R8" i="2"/>
  <c r="T54" i="4"/>
  <c r="R21" i="2"/>
  <c r="T258" i="4"/>
  <c r="R22" i="2"/>
  <c r="T36" i="4"/>
  <c r="R20" i="2"/>
  <c r="T76" i="4"/>
  <c r="R25" i="2"/>
  <c r="T33" i="4"/>
  <c r="R26" i="2"/>
  <c r="T257" i="4"/>
  <c r="R27" i="2"/>
  <c r="T104" i="4"/>
  <c r="R30" i="2"/>
  <c r="T272" i="4"/>
  <c r="R32" i="2"/>
  <c r="T261" i="4"/>
  <c r="R33" i="2"/>
  <c r="T271" i="4"/>
  <c r="R34" i="2"/>
  <c r="T30" i="4"/>
  <c r="R35" i="2"/>
  <c r="T263" i="4"/>
  <c r="R36" i="2"/>
  <c r="T72" i="4"/>
  <c r="R37" i="2"/>
  <c r="T57" i="4"/>
  <c r="R38" i="2"/>
  <c r="T264" i="4"/>
  <c r="R40" i="2"/>
  <c r="T56" i="4"/>
  <c r="R41" i="2"/>
  <c r="T64" i="4"/>
  <c r="R43" i="2"/>
  <c r="T273" i="4"/>
  <c r="R29" i="2"/>
  <c r="T60" i="4"/>
  <c r="R44" i="2"/>
  <c r="T276" i="4"/>
  <c r="R31" i="2"/>
  <c r="T35" i="4"/>
  <c r="R46" i="2"/>
  <c r="T105" i="4"/>
  <c r="R47" i="2"/>
  <c r="T67" i="4"/>
  <c r="R48" i="2"/>
  <c r="T11" i="4"/>
  <c r="R49" i="2"/>
  <c r="T66" i="4"/>
  <c r="R50" i="2"/>
  <c r="T269" i="4"/>
  <c r="R51" i="2"/>
  <c r="T255" i="4"/>
  <c r="R52" i="2"/>
  <c r="T45" i="4"/>
  <c r="R53" i="2"/>
  <c r="T21" i="4"/>
  <c r="R54" i="2"/>
  <c r="T84" i="4"/>
  <c r="R55" i="2"/>
  <c r="T101" i="4"/>
  <c r="R56" i="2"/>
  <c r="T32" i="4"/>
  <c r="R57" i="2"/>
  <c r="T61" i="4"/>
  <c r="R58" i="2"/>
  <c r="T40" i="4"/>
  <c r="R59" i="2"/>
  <c r="T7" i="4"/>
  <c r="R60" i="2"/>
  <c r="T23" i="4"/>
  <c r="R62" i="2"/>
  <c r="T74" i="4"/>
  <c r="R63" i="2"/>
  <c r="T51" i="4"/>
  <c r="R64" i="2"/>
  <c r="T19" i="4"/>
  <c r="R65" i="2"/>
  <c r="T5" i="4"/>
  <c r="R66" i="2"/>
  <c r="T78" i="4"/>
  <c r="R67" i="2"/>
  <c r="T6" i="4"/>
  <c r="R68" i="2"/>
  <c r="T31" i="4"/>
  <c r="R69" i="2"/>
  <c r="T48" i="4"/>
  <c r="R70" i="2"/>
  <c r="T9" i="4"/>
  <c r="R73" i="2"/>
  <c r="T4" i="4"/>
  <c r="R74" i="2"/>
  <c r="T8" i="4"/>
  <c r="R75" i="2"/>
  <c r="T10" i="4"/>
  <c r="R76" i="2"/>
  <c r="T22" i="4"/>
  <c r="R77" i="2"/>
  <c r="T12" i="4"/>
  <c r="R78" i="2"/>
  <c r="T13" i="4"/>
  <c r="R79" i="2"/>
  <c r="T14" i="4"/>
  <c r="R80" i="2"/>
  <c r="T15" i="4"/>
  <c r="R81" i="2"/>
  <c r="T16" i="4"/>
  <c r="R82" i="2"/>
  <c r="T17" i="4"/>
  <c r="R83" i="2"/>
  <c r="T18" i="4"/>
  <c r="R84" i="2"/>
  <c r="T24" i="4"/>
  <c r="R85" i="2"/>
  <c r="T26" i="4"/>
  <c r="R86" i="2"/>
  <c r="T27" i="4"/>
  <c r="R87" i="2"/>
  <c r="T28" i="4"/>
  <c r="R88" i="2"/>
  <c r="T29" i="4"/>
  <c r="R89" i="2"/>
  <c r="T34" i="4"/>
  <c r="R90" i="2"/>
  <c r="T106" i="4"/>
  <c r="R91" i="2"/>
  <c r="T37" i="4"/>
  <c r="R92" i="2"/>
  <c r="T55" i="4"/>
  <c r="R93" i="2"/>
  <c r="T39" i="4"/>
  <c r="R94" i="2"/>
  <c r="T41" i="4"/>
  <c r="R95" i="2"/>
  <c r="T44" i="4"/>
  <c r="R96" i="2"/>
  <c r="T46" i="4"/>
  <c r="R97" i="2"/>
  <c r="T47" i="4"/>
  <c r="R98" i="2"/>
  <c r="T49" i="4"/>
  <c r="R99" i="2"/>
  <c r="T58" i="4"/>
  <c r="R100" i="2"/>
  <c r="T59" i="4"/>
  <c r="R101" i="2"/>
  <c r="T63" i="4"/>
  <c r="R102" i="2"/>
  <c r="T65" i="4"/>
  <c r="R103" i="2"/>
  <c r="T68" i="4"/>
  <c r="R104" i="2"/>
  <c r="T69" i="4"/>
  <c r="R105" i="2"/>
  <c r="T70" i="4"/>
  <c r="R106" i="2"/>
  <c r="T71" i="4"/>
  <c r="R107" i="2"/>
  <c r="T73" i="4"/>
  <c r="R108" i="2"/>
  <c r="T79" i="4"/>
  <c r="R109" i="2"/>
  <c r="T80" i="4"/>
  <c r="R110" i="2"/>
  <c r="T81" i="4"/>
  <c r="R111" i="2"/>
  <c r="T82" i="4"/>
  <c r="R112" i="2"/>
  <c r="T83" i="4"/>
  <c r="R113" i="2"/>
  <c r="T98" i="4"/>
  <c r="R115" i="2"/>
  <c r="T102" i="4"/>
  <c r="R118" i="2"/>
  <c r="T103" i="4"/>
  <c r="R119" i="2"/>
  <c r="T280" i="4"/>
  <c r="R45" i="2"/>
  <c r="T279" i="4"/>
  <c r="R42" i="2"/>
  <c r="T43" i="4"/>
  <c r="R3" i="2"/>
  <c r="Q3"/>
  <c r="T172" i="4"/>
  <c r="R4" i="1"/>
  <c r="T249" i="4"/>
  <c r="R12" i="1"/>
  <c r="T260" i="4"/>
  <c r="R8" i="1"/>
  <c r="T259" i="4"/>
  <c r="R10" i="1"/>
  <c r="T246" i="4"/>
  <c r="R11" i="1"/>
  <c r="T218" i="4"/>
  <c r="R17" i="1"/>
  <c r="T174" i="4"/>
  <c r="R7" i="1"/>
  <c r="T110" i="4"/>
  <c r="R5" i="1"/>
  <c r="T173" i="4"/>
  <c r="R9" i="1"/>
  <c r="T153" i="4"/>
  <c r="R16" i="1"/>
  <c r="T117" i="4"/>
  <c r="R14" i="1"/>
  <c r="T186" i="4"/>
  <c r="R15" i="1"/>
  <c r="T132" i="4"/>
  <c r="R18" i="1"/>
  <c r="T191" i="4"/>
  <c r="R20" i="1"/>
  <c r="T166" i="4"/>
  <c r="R22" i="1"/>
  <c r="T234" i="4"/>
  <c r="R19" i="1"/>
  <c r="T219" i="4"/>
  <c r="R26" i="1"/>
  <c r="T114" i="4"/>
  <c r="R27" i="1"/>
  <c r="T141" i="4"/>
  <c r="R13" i="1"/>
  <c r="T199" i="4"/>
  <c r="R25" i="1"/>
  <c r="T168" i="4"/>
  <c r="R23" i="1"/>
  <c r="T193" i="4"/>
  <c r="R29" i="1"/>
  <c r="T229" i="4"/>
  <c r="R30" i="1"/>
  <c r="T224" i="4"/>
  <c r="R21" i="1"/>
  <c r="T155" i="4"/>
  <c r="R31" i="1"/>
  <c r="T256" i="4"/>
  <c r="R33" i="1"/>
  <c r="T205" i="4"/>
  <c r="R35" i="1"/>
  <c r="T233" i="4"/>
  <c r="R24" i="1"/>
  <c r="T262" i="4"/>
  <c r="R36" i="1"/>
  <c r="T171" i="4"/>
  <c r="R37" i="1"/>
  <c r="T228" i="4"/>
  <c r="R28" i="1"/>
  <c r="T244" i="4"/>
  <c r="R32" i="1"/>
  <c r="T230" i="4"/>
  <c r="R34" i="1"/>
  <c r="T245" i="4"/>
  <c r="R39" i="1"/>
  <c r="T149" i="4"/>
  <c r="R40" i="1"/>
  <c r="T144" i="4"/>
  <c r="R41" i="1"/>
  <c r="T177" i="4"/>
  <c r="R42" i="1"/>
  <c r="T194" i="4"/>
  <c r="R43" i="1"/>
  <c r="T232" i="4"/>
  <c r="R44" i="1"/>
  <c r="T247" i="4"/>
  <c r="R46" i="1"/>
  <c r="T204" i="4"/>
  <c r="R47" i="1"/>
  <c r="T109" i="4"/>
  <c r="R49" i="1"/>
  <c r="T125" i="4"/>
  <c r="R38" i="1"/>
  <c r="T120" i="4"/>
  <c r="R50" i="1"/>
  <c r="T265" i="4"/>
  <c r="R51" i="1"/>
  <c r="T147" i="4"/>
  <c r="R52" i="1"/>
  <c r="T267" i="4"/>
  <c r="R45" i="1"/>
  <c r="T154" i="4"/>
  <c r="R54" i="1"/>
  <c r="T152" i="4"/>
  <c r="R55" i="1"/>
  <c r="T156" i="4"/>
  <c r="R56" i="1"/>
  <c r="T198" i="4"/>
  <c r="R57" i="1"/>
  <c r="T180" i="4"/>
  <c r="R58" i="1"/>
  <c r="T142" i="4"/>
  <c r="R59" i="1"/>
  <c r="T192" i="4"/>
  <c r="R60" i="1"/>
  <c r="T222" i="4"/>
  <c r="R61" i="1"/>
  <c r="T268" i="4"/>
  <c r="R62" i="1"/>
  <c r="T175" i="4"/>
  <c r="R63" i="1"/>
  <c r="T250" i="4"/>
  <c r="R64" i="1"/>
  <c r="T266" i="4"/>
  <c r="R65" i="1"/>
  <c r="T227" i="4"/>
  <c r="R68" i="1"/>
  <c r="T215" i="4"/>
  <c r="R69" i="1"/>
  <c r="T221" i="4"/>
  <c r="R70" i="1"/>
  <c r="T138" i="4"/>
  <c r="R71" i="1"/>
  <c r="T207" i="4"/>
  <c r="R72" i="1"/>
  <c r="T274" i="4"/>
  <c r="R73" i="1"/>
  <c r="T151" i="4"/>
  <c r="R74" i="1"/>
  <c r="T270" i="4"/>
  <c r="R75" i="1"/>
  <c r="T225" i="4"/>
  <c r="R76" i="1"/>
  <c r="T210" i="4"/>
  <c r="R77" i="1"/>
  <c r="T275" i="4"/>
  <c r="R48" i="1"/>
  <c r="T182" i="4"/>
  <c r="R66" i="1"/>
  <c r="T169" i="4"/>
  <c r="R79" i="1"/>
  <c r="T202" i="4"/>
  <c r="R80" i="1"/>
  <c r="T143" i="4"/>
  <c r="R53" i="1"/>
  <c r="T157" i="4"/>
  <c r="R81" i="1"/>
  <c r="T111" i="4"/>
  <c r="R82" i="1"/>
  <c r="T146" i="4"/>
  <c r="R83" i="1"/>
  <c r="T197" i="4"/>
  <c r="R84" i="1"/>
  <c r="T179" i="4"/>
  <c r="R85" i="1"/>
  <c r="T195" i="4"/>
  <c r="R86" i="1"/>
  <c r="T181" i="4"/>
  <c r="R87" i="1"/>
  <c r="T145" i="4"/>
  <c r="R88" i="1"/>
  <c r="T108" i="4"/>
  <c r="R89" i="1"/>
  <c r="T160" i="4"/>
  <c r="R90" i="1"/>
  <c r="T237" i="4"/>
  <c r="R91" i="1"/>
  <c r="T176" i="4"/>
  <c r="R92" i="1"/>
  <c r="T148" i="4"/>
  <c r="R93" i="1"/>
  <c r="T167" i="4"/>
  <c r="R94" i="1"/>
  <c r="T113" i="4"/>
  <c r="R95" i="1"/>
  <c r="T223" i="4"/>
  <c r="R96" i="1"/>
  <c r="T121" i="4"/>
  <c r="R97" i="1"/>
  <c r="T196" i="4"/>
  <c r="R98" i="1"/>
  <c r="T112" i="4"/>
  <c r="R99" i="1"/>
  <c r="T115" i="4"/>
  <c r="R100" i="1"/>
  <c r="T116" i="4"/>
  <c r="R101" i="1"/>
  <c r="T118" i="4"/>
  <c r="R102" i="1"/>
  <c r="T119" i="4"/>
  <c r="R103" i="1"/>
  <c r="T122" i="4"/>
  <c r="R104" i="1"/>
  <c r="T123" i="4"/>
  <c r="R105" i="1"/>
  <c r="T124" i="4"/>
  <c r="R106" i="1"/>
  <c r="T126" i="4"/>
  <c r="R107" i="1"/>
  <c r="T127" i="4"/>
  <c r="R108" i="1"/>
  <c r="T128" i="4"/>
  <c r="R109" i="1"/>
  <c r="T129" i="4"/>
  <c r="R110" i="1"/>
  <c r="T130" i="4"/>
  <c r="R111" i="1"/>
  <c r="T131" i="4"/>
  <c r="R112" i="1"/>
  <c r="T133" i="4"/>
  <c r="R113" i="1"/>
  <c r="T134" i="4"/>
  <c r="R114" i="1"/>
  <c r="T135" i="4"/>
  <c r="R115" i="1"/>
  <c r="T136" i="4"/>
  <c r="R116" i="1"/>
  <c r="T137" i="4"/>
  <c r="R117" i="1"/>
  <c r="T139" i="4"/>
  <c r="R118" i="1"/>
  <c r="T150" i="4"/>
  <c r="R119" i="1"/>
  <c r="T158" i="4"/>
  <c r="R120" i="1"/>
  <c r="T159" i="4"/>
  <c r="R121" i="1"/>
  <c r="T161" i="4"/>
  <c r="R122" i="1"/>
  <c r="T162" i="4"/>
  <c r="R123" i="1"/>
  <c r="T163" i="4"/>
  <c r="R124" i="1"/>
  <c r="T164" i="4"/>
  <c r="R125" i="1"/>
  <c r="T165" i="4"/>
  <c r="R126" i="1"/>
  <c r="T170" i="4"/>
  <c r="R127" i="1"/>
  <c r="T178" i="4"/>
  <c r="R128" i="1"/>
  <c r="T183" i="4"/>
  <c r="R129" i="1"/>
  <c r="T184" i="4"/>
  <c r="R130" i="1"/>
  <c r="T185" i="4"/>
  <c r="R131" i="1"/>
  <c r="T187" i="4"/>
  <c r="R132" i="1"/>
  <c r="T188" i="4"/>
  <c r="R133" i="1"/>
  <c r="T189" i="4"/>
  <c r="R134" i="1"/>
  <c r="T190" i="4"/>
  <c r="R135" i="1"/>
  <c r="T200" i="4"/>
  <c r="R136" i="1"/>
  <c r="T201" i="4"/>
  <c r="R137" i="1"/>
  <c r="T203" i="4"/>
  <c r="R78" i="1"/>
  <c r="T206" i="4"/>
  <c r="R138" i="1"/>
  <c r="T216" i="4"/>
  <c r="R139" i="1"/>
  <c r="T208" i="4"/>
  <c r="R140" i="1"/>
  <c r="T209" i="4"/>
  <c r="R141" i="1"/>
  <c r="T211" i="4"/>
  <c r="R142" i="1"/>
  <c r="T212" i="4"/>
  <c r="R143" i="1"/>
  <c r="T213" i="4"/>
  <c r="R144" i="1"/>
  <c r="T214" i="4"/>
  <c r="R145" i="1"/>
  <c r="T217" i="4"/>
  <c r="R146" i="1"/>
  <c r="T220" i="4"/>
  <c r="R147" i="1"/>
  <c r="T226" i="4"/>
  <c r="R148" i="1"/>
  <c r="T231" i="4"/>
  <c r="R149" i="1"/>
  <c r="T235" i="4"/>
  <c r="R150" i="1"/>
  <c r="T236" i="4"/>
  <c r="R151" i="1"/>
  <c r="T238" i="4"/>
  <c r="R152" i="1"/>
  <c r="T239" i="4"/>
  <c r="R153" i="1"/>
  <c r="T240" i="4"/>
  <c r="R154" i="1"/>
  <c r="T241" i="4"/>
  <c r="R155" i="1"/>
  <c r="T242" i="4"/>
  <c r="R156" i="1"/>
  <c r="T243" i="4"/>
  <c r="R157" i="1"/>
  <c r="T248" i="4"/>
  <c r="R158" i="1"/>
  <c r="T251" i="4"/>
  <c r="R159" i="1"/>
  <c r="T252" i="4"/>
  <c r="R160" i="1"/>
  <c r="T253" i="4"/>
  <c r="R161" i="1"/>
  <c r="T254" i="4"/>
  <c r="R162" i="1"/>
  <c r="T277" i="4"/>
  <c r="R67" i="1"/>
  <c r="T140" i="4"/>
  <c r="R3" i="1"/>
  <c r="Q3"/>
  <c r="C45" i="2"/>
  <c r="H45"/>
  <c r="I45"/>
  <c r="J45"/>
  <c r="K45"/>
  <c r="L45"/>
  <c r="M45"/>
  <c r="N45"/>
  <c r="O45"/>
  <c r="P45"/>
  <c r="Q45"/>
  <c r="Y118"/>
  <c r="C42"/>
  <c r="H42"/>
  <c r="I42"/>
  <c r="J42"/>
  <c r="K42"/>
  <c r="L42"/>
  <c r="M42"/>
  <c r="N42"/>
  <c r="O42"/>
  <c r="P42"/>
  <c r="Q42"/>
  <c r="Y119"/>
  <c r="C67" i="1"/>
  <c r="H67"/>
  <c r="I67"/>
  <c r="J67"/>
  <c r="K67"/>
  <c r="L67"/>
  <c r="M67"/>
  <c r="N67"/>
  <c r="O67"/>
  <c r="P67"/>
  <c r="Q67"/>
  <c r="Y162"/>
  <c r="T2" i="4"/>
  <c r="T107"/>
  <c r="T278"/>
  <c r="T283"/>
  <c r="D41" i="7"/>
  <c r="S283" i="4"/>
  <c r="C3" i="7"/>
  <c r="C4"/>
  <c r="C5"/>
  <c r="C6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6"/>
  <c r="C37"/>
  <c r="C38"/>
  <c r="C39"/>
  <c r="C2"/>
  <c r="T42" i="2"/>
  <c r="T45"/>
  <c r="T67" i="1"/>
  <c r="U67"/>
  <c r="C23" i="5"/>
  <c r="D23"/>
  <c r="G280" i="4"/>
  <c r="I280"/>
  <c r="H280"/>
  <c r="G279"/>
  <c r="I279"/>
  <c r="H279"/>
  <c r="G278"/>
  <c r="I278"/>
  <c r="H278"/>
  <c r="C280"/>
  <c r="C279"/>
  <c r="C278"/>
  <c r="U45" i="2"/>
  <c r="L15" i="6"/>
  <c r="M15"/>
  <c r="U42" i="2"/>
  <c r="C9" i="6"/>
  <c r="D9"/>
  <c r="C7" i="7"/>
  <c r="C35"/>
  <c r="G277" i="4"/>
  <c r="I277"/>
  <c r="H277"/>
  <c r="C48" i="1"/>
  <c r="H48"/>
  <c r="I48"/>
  <c r="J48"/>
  <c r="K48"/>
  <c r="L48"/>
  <c r="M48"/>
  <c r="N48"/>
  <c r="O48"/>
  <c r="P48"/>
  <c r="Q48"/>
  <c r="Y161"/>
  <c r="C31" i="2"/>
  <c r="H31"/>
  <c r="I31"/>
  <c r="J31"/>
  <c r="K31"/>
  <c r="L31"/>
  <c r="M31"/>
  <c r="N31"/>
  <c r="O31"/>
  <c r="P31"/>
  <c r="Q31"/>
  <c r="Y117"/>
  <c r="C275" i="4"/>
  <c r="T31" i="2"/>
  <c r="T48" i="1"/>
  <c r="U48"/>
  <c r="I15" i="5"/>
  <c r="J15"/>
  <c r="G276" i="4"/>
  <c r="I276"/>
  <c r="H276"/>
  <c r="U31" i="2"/>
  <c r="C5" i="6"/>
  <c r="D5"/>
  <c r="G275" i="4"/>
  <c r="I275"/>
  <c r="H275"/>
  <c r="C276"/>
  <c r="C277"/>
  <c r="G274"/>
  <c r="I274"/>
  <c r="H274"/>
  <c r="Y116" i="2"/>
  <c r="Y115"/>
  <c r="Y160" i="1"/>
  <c r="C20" i="4"/>
  <c r="C272"/>
  <c r="C273"/>
  <c r="C253"/>
  <c r="V274"/>
  <c r="C274"/>
  <c r="V269"/>
  <c r="V270"/>
  <c r="V271"/>
  <c r="V272"/>
  <c r="V273"/>
  <c r="V275"/>
  <c r="G273"/>
  <c r="I273"/>
  <c r="H273"/>
  <c r="I272"/>
  <c r="H272"/>
  <c r="G272"/>
  <c r="Y159" i="1"/>
  <c r="Y113" i="2"/>
  <c r="Y114"/>
  <c r="C270" i="4"/>
  <c r="G271"/>
  <c r="I271"/>
  <c r="H271"/>
  <c r="C271"/>
  <c r="G270"/>
  <c r="I270"/>
  <c r="H270"/>
  <c r="G269"/>
  <c r="I269"/>
  <c r="H269"/>
  <c r="C269"/>
  <c r="Y158" i="1"/>
  <c r="V262" i="4"/>
  <c r="V263"/>
  <c r="V264"/>
  <c r="V265"/>
  <c r="V266"/>
  <c r="V267"/>
  <c r="V268"/>
  <c r="G268"/>
  <c r="I268"/>
  <c r="H268"/>
  <c r="C268"/>
  <c r="K4" i="2"/>
  <c r="K60"/>
  <c r="K65"/>
  <c r="K66"/>
  <c r="K68"/>
  <c r="K73"/>
  <c r="K74"/>
  <c r="K75"/>
  <c r="K76"/>
  <c r="K49"/>
  <c r="K78"/>
  <c r="K79"/>
  <c r="K80"/>
  <c r="K81"/>
  <c r="K82"/>
  <c r="K83"/>
  <c r="K84"/>
  <c r="Y157" i="1"/>
  <c r="G267" i="4"/>
  <c r="I267"/>
  <c r="H267"/>
  <c r="C267"/>
  <c r="Y112" i="2"/>
  <c r="Y111"/>
  <c r="Y156" i="1"/>
  <c r="Y155"/>
  <c r="Y154"/>
  <c r="G266" i="4"/>
  <c r="I266"/>
  <c r="H266"/>
  <c r="C266"/>
  <c r="G265"/>
  <c r="I265"/>
  <c r="H265"/>
  <c r="C265"/>
  <c r="I264"/>
  <c r="G264"/>
  <c r="H264"/>
  <c r="C264"/>
  <c r="I263"/>
  <c r="G263"/>
  <c r="H263"/>
  <c r="C263"/>
  <c r="I262"/>
  <c r="H262"/>
  <c r="G262"/>
  <c r="C262"/>
  <c r="I261"/>
  <c r="I258"/>
  <c r="I257"/>
  <c r="I256"/>
  <c r="I255"/>
  <c r="Y110" i="2"/>
  <c r="Y153" i="1"/>
  <c r="V261" i="4"/>
  <c r="G261"/>
  <c r="H261"/>
  <c r="C261"/>
  <c r="V260"/>
  <c r="G260"/>
  <c r="I260"/>
  <c r="H260"/>
  <c r="C260"/>
  <c r="Y152" i="1"/>
  <c r="V258" i="4"/>
  <c r="U2"/>
  <c r="Q2"/>
  <c r="L2"/>
  <c r="K2"/>
  <c r="J2"/>
  <c r="C259"/>
  <c r="V259"/>
  <c r="G259"/>
  <c r="I259"/>
  <c r="H259"/>
  <c r="Y151" i="1"/>
  <c r="Y107" i="2"/>
  <c r="Y108"/>
  <c r="Y109"/>
  <c r="G258" i="4"/>
  <c r="H258"/>
  <c r="G257"/>
  <c r="H257"/>
  <c r="C257"/>
  <c r="G256"/>
  <c r="H256"/>
  <c r="C256"/>
  <c r="H255"/>
  <c r="G255"/>
  <c r="C255"/>
  <c r="V254"/>
  <c r="V255"/>
  <c r="V18"/>
  <c r="Y149" i="1"/>
  <c r="Y150"/>
  <c r="H149" i="4"/>
  <c r="G149"/>
  <c r="I149"/>
  <c r="C194"/>
  <c r="V193"/>
  <c r="G194"/>
  <c r="I194"/>
  <c r="H194"/>
  <c r="Y106" i="2"/>
  <c r="Y105"/>
  <c r="H19" i="4"/>
  <c r="H53"/>
  <c r="H54"/>
  <c r="G19"/>
  <c r="I19"/>
  <c r="G53"/>
  <c r="I53"/>
  <c r="G54"/>
  <c r="I54"/>
  <c r="Y104" i="2"/>
  <c r="Y3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G75" i="4"/>
  <c r="I75"/>
  <c r="H75"/>
  <c r="C75"/>
  <c r="G52"/>
  <c r="I52"/>
  <c r="H52"/>
  <c r="C52"/>
  <c r="V74"/>
  <c r="V51"/>
  <c r="C186"/>
  <c r="V185"/>
  <c r="Y146" i="1"/>
  <c r="Y147"/>
  <c r="Y148"/>
  <c r="G20" i="4"/>
  <c r="I20"/>
  <c r="H20"/>
  <c r="C168"/>
  <c r="V167"/>
  <c r="C53"/>
  <c r="C54"/>
  <c r="C149"/>
  <c r="V148"/>
  <c r="V256"/>
  <c r="C258"/>
  <c r="G168"/>
  <c r="I168"/>
  <c r="H168"/>
  <c r="C193"/>
  <c r="V192"/>
  <c r="C167"/>
  <c r="V166"/>
  <c r="K11" i="2"/>
  <c r="K16"/>
  <c r="K8"/>
  <c r="K38"/>
  <c r="K46"/>
  <c r="K21"/>
  <c r="K58"/>
  <c r="K59"/>
  <c r="K62"/>
  <c r="K69"/>
  <c r="K86"/>
  <c r="K88"/>
  <c r="K90"/>
  <c r="K92"/>
  <c r="K94"/>
  <c r="K96"/>
  <c r="K98"/>
  <c r="K102"/>
  <c r="K6"/>
  <c r="K20"/>
  <c r="K19"/>
  <c r="K35"/>
  <c r="K18"/>
  <c r="K43"/>
  <c r="K26"/>
  <c r="K53"/>
  <c r="K54"/>
  <c r="K57"/>
  <c r="K44"/>
  <c r="K41"/>
  <c r="K64"/>
  <c r="K70"/>
  <c r="K77"/>
  <c r="K85"/>
  <c r="K87"/>
  <c r="K89"/>
  <c r="K93"/>
  <c r="K95"/>
  <c r="K97"/>
  <c r="K99"/>
  <c r="K101"/>
  <c r="K103"/>
  <c r="K100"/>
  <c r="V257" i="4"/>
  <c r="V52"/>
  <c r="V53"/>
  <c r="V19"/>
  <c r="H167"/>
  <c r="G167"/>
  <c r="I167"/>
  <c r="H193"/>
  <c r="G193"/>
  <c r="I193"/>
  <c r="C166"/>
  <c r="V165"/>
  <c r="Y143" i="1"/>
  <c r="Y144"/>
  <c r="Y145"/>
  <c r="C146" i="4"/>
  <c r="V145"/>
  <c r="C84"/>
  <c r="C50"/>
  <c r="C97"/>
  <c r="C51"/>
  <c r="C147"/>
  <c r="V146"/>
  <c r="C148"/>
  <c r="V147"/>
  <c r="Y142" i="1"/>
  <c r="V83" i="4"/>
  <c r="V50"/>
  <c r="V49"/>
  <c r="V96"/>
  <c r="G148"/>
  <c r="I148"/>
  <c r="H148"/>
  <c r="G147"/>
  <c r="I147"/>
  <c r="H147"/>
  <c r="G51"/>
  <c r="I51"/>
  <c r="H51"/>
  <c r="G97"/>
  <c r="I97"/>
  <c r="H97"/>
  <c r="G50"/>
  <c r="I50"/>
  <c r="H50"/>
  <c r="G84"/>
  <c r="I84"/>
  <c r="H84"/>
  <c r="G166"/>
  <c r="I166"/>
  <c r="H166"/>
  <c r="H146"/>
  <c r="G146"/>
  <c r="I146"/>
  <c r="Y140" i="1"/>
  <c r="Y141"/>
  <c r="G145" i="4"/>
  <c r="I145"/>
  <c r="H145"/>
  <c r="C145"/>
  <c r="V144"/>
  <c r="G192"/>
  <c r="I192"/>
  <c r="H192"/>
  <c r="C192"/>
  <c r="V191"/>
  <c r="I73"/>
  <c r="H191"/>
  <c r="G191"/>
  <c r="I191"/>
  <c r="G243"/>
  <c r="I243"/>
  <c r="H243"/>
  <c r="G251"/>
  <c r="I251"/>
  <c r="H251"/>
  <c r="G252"/>
  <c r="I252"/>
  <c r="H252"/>
  <c r="G253"/>
  <c r="I253"/>
  <c r="H253"/>
  <c r="G254"/>
  <c r="I254"/>
  <c r="H254"/>
  <c r="C191"/>
  <c r="V190"/>
  <c r="C254"/>
  <c r="V253"/>
  <c r="V252"/>
  <c r="C252"/>
  <c r="V251"/>
  <c r="C251"/>
  <c r="V250"/>
  <c r="C243"/>
  <c r="V242"/>
  <c r="C242"/>
  <c r="V241"/>
  <c r="C241"/>
  <c r="V240"/>
  <c r="C240"/>
  <c r="V239"/>
  <c r="C239"/>
  <c r="V238"/>
  <c r="C238"/>
  <c r="V237"/>
  <c r="C237"/>
  <c r="V236"/>
  <c r="C236"/>
  <c r="V235"/>
  <c r="C231"/>
  <c r="V230"/>
  <c r="C227"/>
  <c r="V226"/>
  <c r="C226"/>
  <c r="V225"/>
  <c r="C225"/>
  <c r="V224"/>
  <c r="C224"/>
  <c r="V223"/>
  <c r="C218"/>
  <c r="V217"/>
  <c r="C217"/>
  <c r="V216"/>
  <c r="C214"/>
  <c r="V213"/>
  <c r="C213"/>
  <c r="V212"/>
  <c r="C212"/>
  <c r="V211"/>
  <c r="C211"/>
  <c r="V210"/>
  <c r="C210"/>
  <c r="V209"/>
  <c r="C196"/>
  <c r="V195"/>
  <c r="C190"/>
  <c r="V189"/>
  <c r="C189"/>
  <c r="V188"/>
  <c r="C188"/>
  <c r="V187"/>
  <c r="C187"/>
  <c r="V186"/>
  <c r="C185"/>
  <c r="V184"/>
  <c r="C74"/>
  <c r="C184"/>
  <c r="V183"/>
  <c r="C183"/>
  <c r="V182"/>
  <c r="C171"/>
  <c r="V170"/>
  <c r="C170"/>
  <c r="V169"/>
  <c r="C165"/>
  <c r="V164"/>
  <c r="C164"/>
  <c r="V163"/>
  <c r="C163"/>
  <c r="V162"/>
  <c r="C162"/>
  <c r="V161"/>
  <c r="C161"/>
  <c r="V160"/>
  <c r="C150"/>
  <c r="V149"/>
  <c r="C139"/>
  <c r="V138"/>
  <c r="C138"/>
  <c r="V137"/>
  <c r="C137"/>
  <c r="V136"/>
  <c r="C136"/>
  <c r="V135"/>
  <c r="C135"/>
  <c r="V134"/>
  <c r="C134"/>
  <c r="V133"/>
  <c r="C133"/>
  <c r="V132"/>
  <c r="C132"/>
  <c r="V131"/>
  <c r="C131"/>
  <c r="V130"/>
  <c r="C130"/>
  <c r="V129"/>
  <c r="C129"/>
  <c r="V128"/>
  <c r="C128"/>
  <c r="V127"/>
  <c r="C127"/>
  <c r="V126"/>
  <c r="C126"/>
  <c r="V125"/>
  <c r="C125"/>
  <c r="V124"/>
  <c r="C124"/>
  <c r="V123"/>
  <c r="C123"/>
  <c r="V122"/>
  <c r="C122"/>
  <c r="V121"/>
  <c r="C106"/>
  <c r="C103"/>
  <c r="C102"/>
  <c r="C96"/>
  <c r="C73"/>
  <c r="C88"/>
  <c r="C83"/>
  <c r="C82"/>
  <c r="C81"/>
  <c r="C80"/>
  <c r="C79"/>
  <c r="C72"/>
  <c r="C71"/>
  <c r="C70"/>
  <c r="C69"/>
  <c r="C68"/>
  <c r="C59"/>
  <c r="C58"/>
  <c r="C49"/>
  <c r="C48"/>
  <c r="C47"/>
  <c r="C46"/>
  <c r="C34"/>
  <c r="C29"/>
  <c r="C28"/>
  <c r="C27"/>
  <c r="C26"/>
  <c r="C25"/>
  <c r="C24"/>
  <c r="C23"/>
  <c r="C18"/>
  <c r="C17"/>
  <c r="C16"/>
  <c r="C15"/>
  <c r="C14"/>
  <c r="C13"/>
  <c r="C182"/>
  <c r="V181"/>
  <c r="C33"/>
  <c r="C45"/>
  <c r="C12"/>
  <c r="C250"/>
  <c r="V249"/>
  <c r="C235"/>
  <c r="V234"/>
  <c r="C230"/>
  <c r="V229"/>
  <c r="C223"/>
  <c r="V222"/>
  <c r="C222"/>
  <c r="V221"/>
  <c r="C209"/>
  <c r="V208"/>
  <c r="C208"/>
  <c r="V207"/>
  <c r="C195"/>
  <c r="V194"/>
  <c r="C181"/>
  <c r="V180"/>
  <c r="C180"/>
  <c r="V179"/>
  <c r="C160"/>
  <c r="V159"/>
  <c r="C159"/>
  <c r="V158"/>
  <c r="C121"/>
  <c r="V120"/>
  <c r="C120"/>
  <c r="V119"/>
  <c r="C119"/>
  <c r="V118"/>
  <c r="C118"/>
  <c r="V117"/>
  <c r="C22"/>
  <c r="C101"/>
  <c r="C78"/>
  <c r="C67"/>
  <c r="C66"/>
  <c r="C44"/>
  <c r="C43"/>
  <c r="C11"/>
  <c r="C10"/>
  <c r="C9"/>
  <c r="C21"/>
  <c r="C42"/>
  <c r="C229"/>
  <c r="V228"/>
  <c r="C221"/>
  <c r="V220"/>
  <c r="C216"/>
  <c r="V215"/>
  <c r="C207"/>
  <c r="V206"/>
  <c r="C206"/>
  <c r="V205"/>
  <c r="C179"/>
  <c r="V178"/>
  <c r="C178"/>
  <c r="V177"/>
  <c r="C177"/>
  <c r="V176"/>
  <c r="C158"/>
  <c r="V157"/>
  <c r="C144"/>
  <c r="V143"/>
  <c r="C143"/>
  <c r="V142"/>
  <c r="C117"/>
  <c r="V116"/>
  <c r="C8"/>
  <c r="C95"/>
  <c r="C65"/>
  <c r="C57"/>
  <c r="C41"/>
  <c r="C40"/>
  <c r="C39"/>
  <c r="C7"/>
  <c r="C205"/>
  <c r="V204"/>
  <c r="C249"/>
  <c r="V248"/>
  <c r="C248"/>
  <c r="V247"/>
  <c r="C204"/>
  <c r="V203"/>
  <c r="C203"/>
  <c r="V202"/>
  <c r="C202"/>
  <c r="V201"/>
  <c r="C201"/>
  <c r="V200"/>
  <c r="C200"/>
  <c r="V199"/>
  <c r="C157"/>
  <c r="V156"/>
  <c r="C152"/>
  <c r="V151"/>
  <c r="C116"/>
  <c r="V115"/>
  <c r="C6"/>
  <c r="C5"/>
  <c r="C98"/>
  <c r="C87"/>
  <c r="C64"/>
  <c r="C63"/>
  <c r="C56"/>
  <c r="C32"/>
  <c r="C4"/>
  <c r="C234"/>
  <c r="V233"/>
  <c r="C220"/>
  <c r="V219"/>
  <c r="C176"/>
  <c r="V175"/>
  <c r="C175"/>
  <c r="V174"/>
  <c r="C169"/>
  <c r="V168"/>
  <c r="C156"/>
  <c r="V155"/>
  <c r="C155"/>
  <c r="V154"/>
  <c r="C115"/>
  <c r="V114"/>
  <c r="C114"/>
  <c r="V113"/>
  <c r="C113"/>
  <c r="V112"/>
  <c r="C94"/>
  <c r="C93"/>
  <c r="C86"/>
  <c r="C38"/>
  <c r="C247"/>
  <c r="V246"/>
  <c r="C112"/>
  <c r="V111"/>
  <c r="C77"/>
  <c r="C62"/>
  <c r="C35"/>
  <c r="C31"/>
  <c r="C142"/>
  <c r="V141"/>
  <c r="C111"/>
  <c r="V110"/>
  <c r="C55"/>
  <c r="C37"/>
  <c r="C30"/>
  <c r="C246"/>
  <c r="V245"/>
  <c r="C219"/>
  <c r="V218"/>
  <c r="C199"/>
  <c r="V198"/>
  <c r="C198"/>
  <c r="V197"/>
  <c r="C174"/>
  <c r="V173"/>
  <c r="C154"/>
  <c r="V153"/>
  <c r="C141"/>
  <c r="V140"/>
  <c r="C110"/>
  <c r="V109"/>
  <c r="C109"/>
  <c r="V108"/>
  <c r="C108"/>
  <c r="V107"/>
  <c r="C76"/>
  <c r="C245"/>
  <c r="V244"/>
  <c r="C215"/>
  <c r="V214"/>
  <c r="C197"/>
  <c r="V196"/>
  <c r="C173"/>
  <c r="V172"/>
  <c r="C172"/>
  <c r="V171"/>
  <c r="C151"/>
  <c r="V150"/>
  <c r="C92"/>
  <c r="C105"/>
  <c r="C104"/>
  <c r="C100"/>
  <c r="C91"/>
  <c r="C85"/>
  <c r="C61"/>
  <c r="C36"/>
  <c r="C3"/>
  <c r="C244"/>
  <c r="V243"/>
  <c r="C233"/>
  <c r="V232"/>
  <c r="C228"/>
  <c r="V227"/>
  <c r="C107"/>
  <c r="C90"/>
  <c r="C232"/>
  <c r="V231"/>
  <c r="C153"/>
  <c r="V152"/>
  <c r="C140"/>
  <c r="V139"/>
  <c r="C60"/>
  <c r="C99"/>
  <c r="C89"/>
  <c r="C73" i="1"/>
  <c r="H32" i="2"/>
  <c r="J32"/>
  <c r="L32"/>
  <c r="N32"/>
  <c r="P32"/>
  <c r="H29"/>
  <c r="J29"/>
  <c r="L29"/>
  <c r="N29"/>
  <c r="P29"/>
  <c r="H73" i="1"/>
  <c r="L73"/>
  <c r="P73"/>
  <c r="C32" i="2"/>
  <c r="I32"/>
  <c r="K32"/>
  <c r="M32"/>
  <c r="O32"/>
  <c r="Q32"/>
  <c r="C29"/>
  <c r="I29"/>
  <c r="K29"/>
  <c r="M29"/>
  <c r="O29"/>
  <c r="Q29"/>
  <c r="I73" i="1"/>
  <c r="K73"/>
  <c r="M73"/>
  <c r="O73"/>
  <c r="Q73"/>
  <c r="J73"/>
  <c r="N73"/>
  <c r="I3"/>
  <c r="K5"/>
  <c r="O5"/>
  <c r="I12"/>
  <c r="Q12"/>
  <c r="K8"/>
  <c r="O8"/>
  <c r="I30"/>
  <c r="M30"/>
  <c r="Q30"/>
  <c r="K11"/>
  <c r="O11"/>
  <c r="I6"/>
  <c r="Q6"/>
  <c r="O10"/>
  <c r="I13"/>
  <c r="M13"/>
  <c r="Q13"/>
  <c r="K20"/>
  <c r="O20"/>
  <c r="I37"/>
  <c r="M37"/>
  <c r="Q37"/>
  <c r="K14"/>
  <c r="O14"/>
  <c r="M17"/>
  <c r="Q17"/>
  <c r="K29"/>
  <c r="O29"/>
  <c r="I26"/>
  <c r="M26"/>
  <c r="Q26"/>
  <c r="K16"/>
  <c r="O16"/>
  <c r="I22"/>
  <c r="M22"/>
  <c r="L3"/>
  <c r="J5"/>
  <c r="N5"/>
  <c r="L12"/>
  <c r="P12"/>
  <c r="J8"/>
  <c r="N8"/>
  <c r="H30"/>
  <c r="L30"/>
  <c r="P30"/>
  <c r="J11"/>
  <c r="H6"/>
  <c r="L6"/>
  <c r="P6"/>
  <c r="J10"/>
  <c r="N10"/>
  <c r="H13"/>
  <c r="L13"/>
  <c r="P13"/>
  <c r="J20"/>
  <c r="N20"/>
  <c r="H37"/>
  <c r="L37"/>
  <c r="P37"/>
  <c r="J14"/>
  <c r="N14"/>
  <c r="P17"/>
  <c r="J29"/>
  <c r="N29"/>
  <c r="H26"/>
  <c r="L26"/>
  <c r="P26"/>
  <c r="J16"/>
  <c r="H22"/>
  <c r="L22"/>
  <c r="P22"/>
  <c r="K3"/>
  <c r="O3"/>
  <c r="I5"/>
  <c r="M5"/>
  <c r="Q5"/>
  <c r="K12"/>
  <c r="O12"/>
  <c r="I8"/>
  <c r="M8"/>
  <c r="K30"/>
  <c r="O30"/>
  <c r="M11"/>
  <c r="Q11"/>
  <c r="K6"/>
  <c r="O6"/>
  <c r="M10"/>
  <c r="Q10"/>
  <c r="K13"/>
  <c r="O13"/>
  <c r="I20"/>
  <c r="M20"/>
  <c r="Q20"/>
  <c r="K37"/>
  <c r="O37"/>
  <c r="I14"/>
  <c r="M14"/>
  <c r="Q14"/>
  <c r="K17"/>
  <c r="O17"/>
  <c r="I29"/>
  <c r="M29"/>
  <c r="Q29"/>
  <c r="K26"/>
  <c r="O26"/>
  <c r="M16"/>
  <c r="Q16"/>
  <c r="K22"/>
  <c r="O22"/>
  <c r="J3"/>
  <c r="H5"/>
  <c r="L5"/>
  <c r="P5"/>
  <c r="J12"/>
  <c r="L8"/>
  <c r="P8"/>
  <c r="J30"/>
  <c r="N30"/>
  <c r="L11"/>
  <c r="P11"/>
  <c r="J6"/>
  <c r="L10"/>
  <c r="P10"/>
  <c r="J13"/>
  <c r="N13"/>
  <c r="H20"/>
  <c r="L20"/>
  <c r="P20"/>
  <c r="J37"/>
  <c r="N37"/>
  <c r="H14"/>
  <c r="L14"/>
  <c r="P14"/>
  <c r="J17"/>
  <c r="N17"/>
  <c r="H29"/>
  <c r="L29"/>
  <c r="P29"/>
  <c r="J26"/>
  <c r="N26"/>
  <c r="L16"/>
  <c r="P16"/>
  <c r="J22"/>
  <c r="N22"/>
  <c r="J27"/>
  <c r="N27"/>
  <c r="H18"/>
  <c r="L18"/>
  <c r="P18"/>
  <c r="J43"/>
  <c r="N43"/>
  <c r="H34"/>
  <c r="L34"/>
  <c r="P34"/>
  <c r="J24"/>
  <c r="N24"/>
  <c r="H15"/>
  <c r="L15"/>
  <c r="P15"/>
  <c r="J35"/>
  <c r="N35"/>
  <c r="H33"/>
  <c r="L33"/>
  <c r="P33"/>
  <c r="J7"/>
  <c r="N7"/>
  <c r="H21"/>
  <c r="L21"/>
  <c r="P21"/>
  <c r="J51"/>
  <c r="N51"/>
  <c r="H19"/>
  <c r="L19"/>
  <c r="P19"/>
  <c r="J52"/>
  <c r="N52"/>
  <c r="H9"/>
  <c r="L9"/>
  <c r="P9"/>
  <c r="J41"/>
  <c r="N41"/>
  <c r="H46"/>
  <c r="L46"/>
  <c r="P46"/>
  <c r="J28"/>
  <c r="N28"/>
  <c r="Q22"/>
  <c r="K27"/>
  <c r="O27"/>
  <c r="I18"/>
  <c r="M18"/>
  <c r="Q18"/>
  <c r="K43"/>
  <c r="O43"/>
  <c r="I34"/>
  <c r="M34"/>
  <c r="Q34"/>
  <c r="K24"/>
  <c r="O24"/>
  <c r="I15"/>
  <c r="M15"/>
  <c r="Q15"/>
  <c r="K35"/>
  <c r="O35"/>
  <c r="I33"/>
  <c r="M33"/>
  <c r="Q33"/>
  <c r="K7"/>
  <c r="O7"/>
  <c r="I21"/>
  <c r="M21"/>
  <c r="Q21"/>
  <c r="K51"/>
  <c r="O51"/>
  <c r="I19"/>
  <c r="M19"/>
  <c r="Q19"/>
  <c r="K52"/>
  <c r="O52"/>
  <c r="I9"/>
  <c r="M9"/>
  <c r="Q9"/>
  <c r="K41"/>
  <c r="O41"/>
  <c r="I46"/>
  <c r="M46"/>
  <c r="Q46"/>
  <c r="K28"/>
  <c r="O28"/>
  <c r="I54"/>
  <c r="H27"/>
  <c r="L27"/>
  <c r="P27"/>
  <c r="J18"/>
  <c r="N18"/>
  <c r="H43"/>
  <c r="L43"/>
  <c r="P43"/>
  <c r="J34"/>
  <c r="N34"/>
  <c r="H24"/>
  <c r="L24"/>
  <c r="P24"/>
  <c r="J15"/>
  <c r="H35"/>
  <c r="L35"/>
  <c r="P35"/>
  <c r="J33"/>
  <c r="N33"/>
  <c r="H7"/>
  <c r="L7"/>
  <c r="P7"/>
  <c r="J21"/>
  <c r="N21"/>
  <c r="H51"/>
  <c r="L51"/>
  <c r="P51"/>
  <c r="J19"/>
  <c r="N19"/>
  <c r="H52"/>
  <c r="L52"/>
  <c r="P52"/>
  <c r="J9"/>
  <c r="N9"/>
  <c r="H41"/>
  <c r="L41"/>
  <c r="P41"/>
  <c r="J46"/>
  <c r="N46"/>
  <c r="H28"/>
  <c r="L28"/>
  <c r="P28"/>
  <c r="I27"/>
  <c r="M27"/>
  <c r="Q27"/>
  <c r="K18"/>
  <c r="O18"/>
  <c r="I43"/>
  <c r="M43"/>
  <c r="Q43"/>
  <c r="K34"/>
  <c r="O34"/>
  <c r="I24"/>
  <c r="M24"/>
  <c r="Q24"/>
  <c r="K15"/>
  <c r="O15"/>
  <c r="I35"/>
  <c r="M35"/>
  <c r="Q35"/>
  <c r="K33"/>
  <c r="O33"/>
  <c r="I7"/>
  <c r="M7"/>
  <c r="Q7"/>
  <c r="K21"/>
  <c r="O21"/>
  <c r="I51"/>
  <c r="M51"/>
  <c r="Q51"/>
  <c r="K19"/>
  <c r="O19"/>
  <c r="I52"/>
  <c r="M52"/>
  <c r="Q52"/>
  <c r="K9"/>
  <c r="O9"/>
  <c r="I41"/>
  <c r="M41"/>
  <c r="Q41"/>
  <c r="K46"/>
  <c r="O46"/>
  <c r="I28"/>
  <c r="M28"/>
  <c r="Q28"/>
  <c r="M54"/>
  <c r="Q54"/>
  <c r="K55"/>
  <c r="J54"/>
  <c r="H55"/>
  <c r="O55"/>
  <c r="I57"/>
  <c r="M57"/>
  <c r="Q57"/>
  <c r="K44"/>
  <c r="O44"/>
  <c r="I61"/>
  <c r="M61"/>
  <c r="Q61"/>
  <c r="K40"/>
  <c r="O40"/>
  <c r="I23"/>
  <c r="M23"/>
  <c r="Q23"/>
  <c r="K39"/>
  <c r="O39"/>
  <c r="I63"/>
  <c r="M63"/>
  <c r="Q63"/>
  <c r="K50"/>
  <c r="O50"/>
  <c r="I36"/>
  <c r="M36"/>
  <c r="Q36"/>
  <c r="K65"/>
  <c r="O65"/>
  <c r="I60"/>
  <c r="M60"/>
  <c r="Q60"/>
  <c r="K25"/>
  <c r="O25"/>
  <c r="I59"/>
  <c r="M59"/>
  <c r="Q59"/>
  <c r="K68"/>
  <c r="O68"/>
  <c r="I45"/>
  <c r="M45"/>
  <c r="Q45"/>
  <c r="K74"/>
  <c r="O74"/>
  <c r="I32"/>
  <c r="M32"/>
  <c r="Q32"/>
  <c r="K58"/>
  <c r="O58"/>
  <c r="I56"/>
  <c r="M56"/>
  <c r="Q56"/>
  <c r="K49"/>
  <c r="O49"/>
  <c r="I77"/>
  <c r="M77"/>
  <c r="Q77"/>
  <c r="K42"/>
  <c r="O42"/>
  <c r="I62"/>
  <c r="M62"/>
  <c r="Q62"/>
  <c r="K72"/>
  <c r="O72"/>
  <c r="I47"/>
  <c r="M47"/>
  <c r="Q47"/>
  <c r="K79"/>
  <c r="O79"/>
  <c r="I69"/>
  <c r="M69"/>
  <c r="Q69"/>
  <c r="K80"/>
  <c r="O80"/>
  <c r="I53"/>
  <c r="M53"/>
  <c r="Q53"/>
  <c r="K81"/>
  <c r="O81"/>
  <c r="I82"/>
  <c r="L54"/>
  <c r="J55"/>
  <c r="P55"/>
  <c r="J57"/>
  <c r="N57"/>
  <c r="H44"/>
  <c r="L44"/>
  <c r="P44"/>
  <c r="J61"/>
  <c r="N61"/>
  <c r="H40"/>
  <c r="L40"/>
  <c r="P40"/>
  <c r="J23"/>
  <c r="N23"/>
  <c r="H39"/>
  <c r="L39"/>
  <c r="H63"/>
  <c r="L63"/>
  <c r="P63"/>
  <c r="J50"/>
  <c r="N50"/>
  <c r="H36"/>
  <c r="L36"/>
  <c r="P36"/>
  <c r="J65"/>
  <c r="N65"/>
  <c r="H60"/>
  <c r="L60"/>
  <c r="P60"/>
  <c r="J25"/>
  <c r="N25"/>
  <c r="H59"/>
  <c r="L59"/>
  <c r="P59"/>
  <c r="J68"/>
  <c r="N68"/>
  <c r="H45"/>
  <c r="L45"/>
  <c r="P45"/>
  <c r="J74"/>
  <c r="N74"/>
  <c r="H32"/>
  <c r="L32"/>
  <c r="P32"/>
  <c r="J58"/>
  <c r="N58"/>
  <c r="H56"/>
  <c r="L56"/>
  <c r="P56"/>
  <c r="J49"/>
  <c r="N49"/>
  <c r="H77"/>
  <c r="L77"/>
  <c r="P77"/>
  <c r="J42"/>
  <c r="N42"/>
  <c r="H62"/>
  <c r="L62"/>
  <c r="P62"/>
  <c r="J72"/>
  <c r="N72"/>
  <c r="H47"/>
  <c r="L47"/>
  <c r="P47"/>
  <c r="J79"/>
  <c r="N79"/>
  <c r="H69"/>
  <c r="L69"/>
  <c r="P69"/>
  <c r="J80"/>
  <c r="N80"/>
  <c r="H53"/>
  <c r="L53"/>
  <c r="P53"/>
  <c r="J81"/>
  <c r="N81"/>
  <c r="H82"/>
  <c r="L82"/>
  <c r="P82"/>
  <c r="J83"/>
  <c r="N83"/>
  <c r="H84"/>
  <c r="L84"/>
  <c r="M82"/>
  <c r="K54"/>
  <c r="O54"/>
  <c r="I55"/>
  <c r="M55"/>
  <c r="N54"/>
  <c r="L55"/>
  <c r="Q55"/>
  <c r="K57"/>
  <c r="O57"/>
  <c r="I44"/>
  <c r="M44"/>
  <c r="Q44"/>
  <c r="K61"/>
  <c r="O61"/>
  <c r="I40"/>
  <c r="M40"/>
  <c r="Q40"/>
  <c r="K23"/>
  <c r="O23"/>
  <c r="I39"/>
  <c r="M39"/>
  <c r="Q39"/>
  <c r="K63"/>
  <c r="O63"/>
  <c r="I50"/>
  <c r="M50"/>
  <c r="Q50"/>
  <c r="K36"/>
  <c r="O36"/>
  <c r="I65"/>
  <c r="M65"/>
  <c r="Q65"/>
  <c r="K60"/>
  <c r="O60"/>
  <c r="I25"/>
  <c r="M25"/>
  <c r="Q25"/>
  <c r="K59"/>
  <c r="O59"/>
  <c r="I68"/>
  <c r="M68"/>
  <c r="Q68"/>
  <c r="K45"/>
  <c r="O45"/>
  <c r="I74"/>
  <c r="M74"/>
  <c r="Q74"/>
  <c r="K32"/>
  <c r="O32"/>
  <c r="I58"/>
  <c r="M58"/>
  <c r="Q58"/>
  <c r="K56"/>
  <c r="O56"/>
  <c r="I49"/>
  <c r="M49"/>
  <c r="Q49"/>
  <c r="K77"/>
  <c r="O77"/>
  <c r="I42"/>
  <c r="M42"/>
  <c r="Q42"/>
  <c r="K62"/>
  <c r="O62"/>
  <c r="I72"/>
  <c r="M72"/>
  <c r="Q72"/>
  <c r="K47"/>
  <c r="O47"/>
  <c r="I79"/>
  <c r="M79"/>
  <c r="Q79"/>
  <c r="K69"/>
  <c r="O69"/>
  <c r="I80"/>
  <c r="M80"/>
  <c r="Q80"/>
  <c r="K53"/>
  <c r="O53"/>
  <c r="I81"/>
  <c r="M81"/>
  <c r="Q81"/>
  <c r="H54"/>
  <c r="P54"/>
  <c r="N55"/>
  <c r="H57"/>
  <c r="L57"/>
  <c r="P57"/>
  <c r="J44"/>
  <c r="N44"/>
  <c r="H61"/>
  <c r="L61"/>
  <c r="P61"/>
  <c r="J40"/>
  <c r="N40"/>
  <c r="H23"/>
  <c r="L23"/>
  <c r="P23"/>
  <c r="J39"/>
  <c r="P39"/>
  <c r="J63"/>
  <c r="N63"/>
  <c r="H50"/>
  <c r="L50"/>
  <c r="P50"/>
  <c r="J36"/>
  <c r="N36"/>
  <c r="H65"/>
  <c r="L65"/>
  <c r="P65"/>
  <c r="J60"/>
  <c r="N60"/>
  <c r="H25"/>
  <c r="L25"/>
  <c r="P25"/>
  <c r="J59"/>
  <c r="N59"/>
  <c r="H68"/>
  <c r="L68"/>
  <c r="P68"/>
  <c r="J45"/>
  <c r="N45"/>
  <c r="H74"/>
  <c r="L74"/>
  <c r="P74"/>
  <c r="J32"/>
  <c r="N32"/>
  <c r="H58"/>
  <c r="L58"/>
  <c r="P58"/>
  <c r="J56"/>
  <c r="N56"/>
  <c r="H49"/>
  <c r="L49"/>
  <c r="P49"/>
  <c r="J77"/>
  <c r="N77"/>
  <c r="H42"/>
  <c r="L42"/>
  <c r="P42"/>
  <c r="J62"/>
  <c r="N62"/>
  <c r="H72"/>
  <c r="L72"/>
  <c r="P72"/>
  <c r="J47"/>
  <c r="N47"/>
  <c r="H79"/>
  <c r="L79"/>
  <c r="P79"/>
  <c r="J69"/>
  <c r="N69"/>
  <c r="H80"/>
  <c r="L80"/>
  <c r="P80"/>
  <c r="J53"/>
  <c r="N53"/>
  <c r="H81"/>
  <c r="L81"/>
  <c r="P81"/>
  <c r="J82"/>
  <c r="N82"/>
  <c r="H83"/>
  <c r="L83"/>
  <c r="P83"/>
  <c r="J84"/>
  <c r="N84"/>
  <c r="Q82"/>
  <c r="O83"/>
  <c r="M84"/>
  <c r="K83"/>
  <c r="P84"/>
  <c r="J85"/>
  <c r="N85"/>
  <c r="H86"/>
  <c r="L86"/>
  <c r="P86"/>
  <c r="J31"/>
  <c r="N31"/>
  <c r="H87"/>
  <c r="L87"/>
  <c r="P87"/>
  <c r="J66"/>
  <c r="N66"/>
  <c r="H88"/>
  <c r="L88"/>
  <c r="P88"/>
  <c r="J89"/>
  <c r="N89"/>
  <c r="H90"/>
  <c r="L90"/>
  <c r="P90"/>
  <c r="J91"/>
  <c r="N91"/>
  <c r="H92"/>
  <c r="L92"/>
  <c r="P92"/>
  <c r="J93"/>
  <c r="N93"/>
  <c r="H70"/>
  <c r="L70"/>
  <c r="P70"/>
  <c r="J94"/>
  <c r="N94"/>
  <c r="H71"/>
  <c r="L71"/>
  <c r="P71"/>
  <c r="J95"/>
  <c r="N95"/>
  <c r="H96"/>
  <c r="L96"/>
  <c r="P96"/>
  <c r="J97"/>
  <c r="N97"/>
  <c r="H98"/>
  <c r="L98"/>
  <c r="P98"/>
  <c r="J99"/>
  <c r="N99"/>
  <c r="H100"/>
  <c r="L100"/>
  <c r="P100"/>
  <c r="J101"/>
  <c r="N101"/>
  <c r="H102"/>
  <c r="L102"/>
  <c r="P102"/>
  <c r="J103"/>
  <c r="N103"/>
  <c r="H104"/>
  <c r="L104"/>
  <c r="P104"/>
  <c r="J105"/>
  <c r="N105"/>
  <c r="H106"/>
  <c r="L106"/>
  <c r="P106"/>
  <c r="J38"/>
  <c r="N38"/>
  <c r="H107"/>
  <c r="L107"/>
  <c r="P107"/>
  <c r="J108"/>
  <c r="N108"/>
  <c r="H109"/>
  <c r="L109"/>
  <c r="P109"/>
  <c r="J110"/>
  <c r="N110"/>
  <c r="H111"/>
  <c r="L111"/>
  <c r="P111"/>
  <c r="J112"/>
  <c r="K82"/>
  <c r="I83"/>
  <c r="Q83"/>
  <c r="O84"/>
  <c r="I85"/>
  <c r="M85"/>
  <c r="Q85"/>
  <c r="K86"/>
  <c r="O86"/>
  <c r="I31"/>
  <c r="M31"/>
  <c r="Q31"/>
  <c r="K87"/>
  <c r="O87"/>
  <c r="I66"/>
  <c r="M66"/>
  <c r="Q66"/>
  <c r="K88"/>
  <c r="O88"/>
  <c r="I89"/>
  <c r="M89"/>
  <c r="Q89"/>
  <c r="K90"/>
  <c r="O90"/>
  <c r="I91"/>
  <c r="M91"/>
  <c r="Q91"/>
  <c r="K92"/>
  <c r="O92"/>
  <c r="I93"/>
  <c r="M93"/>
  <c r="Q93"/>
  <c r="K70"/>
  <c r="O70"/>
  <c r="I94"/>
  <c r="M94"/>
  <c r="Q94"/>
  <c r="K71"/>
  <c r="O71"/>
  <c r="I95"/>
  <c r="M95"/>
  <c r="Q95"/>
  <c r="K96"/>
  <c r="O96"/>
  <c r="I97"/>
  <c r="M97"/>
  <c r="Q97"/>
  <c r="K98"/>
  <c r="O98"/>
  <c r="I99"/>
  <c r="M99"/>
  <c r="Q99"/>
  <c r="K100"/>
  <c r="O100"/>
  <c r="I101"/>
  <c r="M101"/>
  <c r="Q101"/>
  <c r="K102"/>
  <c r="O102"/>
  <c r="I103"/>
  <c r="M103"/>
  <c r="Q103"/>
  <c r="K104"/>
  <c r="O104"/>
  <c r="I105"/>
  <c r="M105"/>
  <c r="Q105"/>
  <c r="K106"/>
  <c r="O106"/>
  <c r="I38"/>
  <c r="M38"/>
  <c r="Q38"/>
  <c r="K107"/>
  <c r="O107"/>
  <c r="I108"/>
  <c r="M108"/>
  <c r="Q108"/>
  <c r="K109"/>
  <c r="O109"/>
  <c r="I110"/>
  <c r="M110"/>
  <c r="Q110"/>
  <c r="K111"/>
  <c r="O111"/>
  <c r="I112"/>
  <c r="M112"/>
  <c r="Q112"/>
  <c r="I84"/>
  <c r="H85"/>
  <c r="L85"/>
  <c r="P85"/>
  <c r="J86"/>
  <c r="N86"/>
  <c r="H31"/>
  <c r="L31"/>
  <c r="P31"/>
  <c r="J87"/>
  <c r="N87"/>
  <c r="H66"/>
  <c r="L66"/>
  <c r="P66"/>
  <c r="J88"/>
  <c r="N88"/>
  <c r="H89"/>
  <c r="L89"/>
  <c r="P89"/>
  <c r="J90"/>
  <c r="N90"/>
  <c r="H91"/>
  <c r="L91"/>
  <c r="P91"/>
  <c r="J92"/>
  <c r="N92"/>
  <c r="H93"/>
  <c r="L93"/>
  <c r="P93"/>
  <c r="J70"/>
  <c r="N70"/>
  <c r="H94"/>
  <c r="L94"/>
  <c r="P94"/>
  <c r="J71"/>
  <c r="N71"/>
  <c r="H95"/>
  <c r="L95"/>
  <c r="P95"/>
  <c r="J96"/>
  <c r="N96"/>
  <c r="H97"/>
  <c r="L97"/>
  <c r="P97"/>
  <c r="J98"/>
  <c r="N98"/>
  <c r="H99"/>
  <c r="L99"/>
  <c r="P99"/>
  <c r="J100"/>
  <c r="N100"/>
  <c r="H101"/>
  <c r="L101"/>
  <c r="P101"/>
  <c r="J102"/>
  <c r="N102"/>
  <c r="H103"/>
  <c r="L103"/>
  <c r="P103"/>
  <c r="J104"/>
  <c r="N104"/>
  <c r="H105"/>
  <c r="L105"/>
  <c r="P105"/>
  <c r="J106"/>
  <c r="N106"/>
  <c r="H38"/>
  <c r="L38"/>
  <c r="P38"/>
  <c r="J107"/>
  <c r="N107"/>
  <c r="H108"/>
  <c r="L108"/>
  <c r="P108"/>
  <c r="J109"/>
  <c r="N109"/>
  <c r="H110"/>
  <c r="L110"/>
  <c r="P110"/>
  <c r="J111"/>
  <c r="N111"/>
  <c r="H112"/>
  <c r="L112"/>
  <c r="O82"/>
  <c r="M83"/>
  <c r="K84"/>
  <c r="Q84"/>
  <c r="K85"/>
  <c r="O85"/>
  <c r="I86"/>
  <c r="M86"/>
  <c r="Q86"/>
  <c r="K31"/>
  <c r="O31"/>
  <c r="I87"/>
  <c r="M87"/>
  <c r="Q87"/>
  <c r="K66"/>
  <c r="O66"/>
  <c r="I88"/>
  <c r="M88"/>
  <c r="Q88"/>
  <c r="K89"/>
  <c r="O89"/>
  <c r="I90"/>
  <c r="M90"/>
  <c r="Q90"/>
  <c r="K91"/>
  <c r="O91"/>
  <c r="I92"/>
  <c r="M92"/>
  <c r="Q92"/>
  <c r="K93"/>
  <c r="O93"/>
  <c r="I70"/>
  <c r="M70"/>
  <c r="Q70"/>
  <c r="K94"/>
  <c r="O94"/>
  <c r="I71"/>
  <c r="M71"/>
  <c r="Q71"/>
  <c r="K95"/>
  <c r="O95"/>
  <c r="I96"/>
  <c r="M96"/>
  <c r="Q96"/>
  <c r="K97"/>
  <c r="O97"/>
  <c r="I98"/>
  <c r="M98"/>
  <c r="Q98"/>
  <c r="K99"/>
  <c r="O99"/>
  <c r="I100"/>
  <c r="M100"/>
  <c r="Q100"/>
  <c r="K101"/>
  <c r="O101"/>
  <c r="I102"/>
  <c r="M102"/>
  <c r="Q102"/>
  <c r="K103"/>
  <c r="O103"/>
  <c r="I104"/>
  <c r="M104"/>
  <c r="Q104"/>
  <c r="K105"/>
  <c r="O105"/>
  <c r="I106"/>
  <c r="M106"/>
  <c r="Q106"/>
  <c r="K38"/>
  <c r="O38"/>
  <c r="I107"/>
  <c r="M107"/>
  <c r="Q107"/>
  <c r="K108"/>
  <c r="O108"/>
  <c r="I109"/>
  <c r="M109"/>
  <c r="Q109"/>
  <c r="K110"/>
  <c r="O110"/>
  <c r="I111"/>
  <c r="M111"/>
  <c r="Q111"/>
  <c r="K112"/>
  <c r="O112"/>
  <c r="I113"/>
  <c r="M113"/>
  <c r="P112"/>
  <c r="N113"/>
  <c r="I114"/>
  <c r="M114"/>
  <c r="Q114"/>
  <c r="K115"/>
  <c r="O115"/>
  <c r="I116"/>
  <c r="M116"/>
  <c r="Q116"/>
  <c r="K117"/>
  <c r="O117"/>
  <c r="I118"/>
  <c r="M118"/>
  <c r="Q118"/>
  <c r="K119"/>
  <c r="O119"/>
  <c r="I120"/>
  <c r="M120"/>
  <c r="Q120"/>
  <c r="K121"/>
  <c r="O121"/>
  <c r="I122"/>
  <c r="M122"/>
  <c r="Q122"/>
  <c r="K123"/>
  <c r="O123"/>
  <c r="I124"/>
  <c r="M124"/>
  <c r="Q124"/>
  <c r="K125"/>
  <c r="O125"/>
  <c r="I126"/>
  <c r="M126"/>
  <c r="Q126"/>
  <c r="K127"/>
  <c r="O127"/>
  <c r="I128"/>
  <c r="M128"/>
  <c r="Q128"/>
  <c r="K129"/>
  <c r="O129"/>
  <c r="I130"/>
  <c r="M130"/>
  <c r="Q130"/>
  <c r="K131"/>
  <c r="O131"/>
  <c r="I132"/>
  <c r="M132"/>
  <c r="Q132"/>
  <c r="K133"/>
  <c r="O133"/>
  <c r="I134"/>
  <c r="M134"/>
  <c r="Q134"/>
  <c r="K135"/>
  <c r="O135"/>
  <c r="I136"/>
  <c r="M136"/>
  <c r="Q136"/>
  <c r="K137"/>
  <c r="O137"/>
  <c r="I78"/>
  <c r="M78"/>
  <c r="Q78"/>
  <c r="K138"/>
  <c r="O138"/>
  <c r="I139"/>
  <c r="M139"/>
  <c r="Q139"/>
  <c r="K140"/>
  <c r="O140"/>
  <c r="I141"/>
  <c r="M141"/>
  <c r="Q141"/>
  <c r="K142"/>
  <c r="O142"/>
  <c r="I143"/>
  <c r="M143"/>
  <c r="Q143"/>
  <c r="K144"/>
  <c r="O144"/>
  <c r="I145"/>
  <c r="M145"/>
  <c r="Q145"/>
  <c r="K146"/>
  <c r="O146"/>
  <c r="I147"/>
  <c r="M147"/>
  <c r="Q147"/>
  <c r="K76"/>
  <c r="O76"/>
  <c r="I148"/>
  <c r="M148"/>
  <c r="Q148"/>
  <c r="K149"/>
  <c r="O149"/>
  <c r="I150"/>
  <c r="M150"/>
  <c r="Q150"/>
  <c r="K151"/>
  <c r="O151"/>
  <c r="I152"/>
  <c r="M152"/>
  <c r="Q152"/>
  <c r="K153"/>
  <c r="O153"/>
  <c r="I154"/>
  <c r="M154"/>
  <c r="Q154"/>
  <c r="K155"/>
  <c r="O155"/>
  <c r="I156"/>
  <c r="M156"/>
  <c r="Q156"/>
  <c r="K157"/>
  <c r="O157"/>
  <c r="I158"/>
  <c r="M158"/>
  <c r="Q158"/>
  <c r="K64"/>
  <c r="O64"/>
  <c r="I159"/>
  <c r="M159"/>
  <c r="Q159"/>
  <c r="K160"/>
  <c r="O160"/>
  <c r="I161"/>
  <c r="M161"/>
  <c r="Q161"/>
  <c r="K162"/>
  <c r="O162"/>
  <c r="I75"/>
  <c r="M75"/>
  <c r="Q75"/>
  <c r="N4"/>
  <c r="J4"/>
  <c r="C12"/>
  <c r="C6"/>
  <c r="C37"/>
  <c r="C26"/>
  <c r="C18"/>
  <c r="C15"/>
  <c r="C21"/>
  <c r="C9"/>
  <c r="C54"/>
  <c r="C61"/>
  <c r="C63"/>
  <c r="C60"/>
  <c r="C45"/>
  <c r="C56"/>
  <c r="C62"/>
  <c r="C69"/>
  <c r="C82"/>
  <c r="C86"/>
  <c r="C88"/>
  <c r="C92"/>
  <c r="C71"/>
  <c r="C98"/>
  <c r="C102"/>
  <c r="C106"/>
  <c r="C109"/>
  <c r="C113"/>
  <c r="C117"/>
  <c r="C121"/>
  <c r="C125"/>
  <c r="C129"/>
  <c r="H113"/>
  <c r="P113"/>
  <c r="J114"/>
  <c r="N114"/>
  <c r="H115"/>
  <c r="L115"/>
  <c r="P115"/>
  <c r="J116"/>
  <c r="N116"/>
  <c r="H117"/>
  <c r="L117"/>
  <c r="P117"/>
  <c r="J118"/>
  <c r="N118"/>
  <c r="H119"/>
  <c r="L119"/>
  <c r="P119"/>
  <c r="J120"/>
  <c r="N120"/>
  <c r="H121"/>
  <c r="L121"/>
  <c r="P121"/>
  <c r="J122"/>
  <c r="N122"/>
  <c r="H123"/>
  <c r="L123"/>
  <c r="P123"/>
  <c r="J124"/>
  <c r="N124"/>
  <c r="H125"/>
  <c r="L125"/>
  <c r="P125"/>
  <c r="J126"/>
  <c r="N126"/>
  <c r="H127"/>
  <c r="L127"/>
  <c r="P127"/>
  <c r="J128"/>
  <c r="N128"/>
  <c r="H129"/>
  <c r="L129"/>
  <c r="P129"/>
  <c r="J130"/>
  <c r="N130"/>
  <c r="H131"/>
  <c r="L131"/>
  <c r="P131"/>
  <c r="J132"/>
  <c r="N132"/>
  <c r="H133"/>
  <c r="L133"/>
  <c r="P133"/>
  <c r="J134"/>
  <c r="N134"/>
  <c r="H135"/>
  <c r="L135"/>
  <c r="P135"/>
  <c r="J136"/>
  <c r="N136"/>
  <c r="H137"/>
  <c r="L137"/>
  <c r="P137"/>
  <c r="J78"/>
  <c r="N78"/>
  <c r="H138"/>
  <c r="L138"/>
  <c r="P138"/>
  <c r="J139"/>
  <c r="N139"/>
  <c r="H140"/>
  <c r="L140"/>
  <c r="P140"/>
  <c r="J141"/>
  <c r="N141"/>
  <c r="H142"/>
  <c r="L142"/>
  <c r="P142"/>
  <c r="J143"/>
  <c r="N143"/>
  <c r="H144"/>
  <c r="L144"/>
  <c r="P144"/>
  <c r="J145"/>
  <c r="N145"/>
  <c r="H146"/>
  <c r="L146"/>
  <c r="P146"/>
  <c r="J147"/>
  <c r="N147"/>
  <c r="H76"/>
  <c r="L76"/>
  <c r="P76"/>
  <c r="J148"/>
  <c r="N148"/>
  <c r="H149"/>
  <c r="L149"/>
  <c r="P149"/>
  <c r="J150"/>
  <c r="N150"/>
  <c r="H151"/>
  <c r="L151"/>
  <c r="P151"/>
  <c r="J152"/>
  <c r="N152"/>
  <c r="H153"/>
  <c r="L153"/>
  <c r="P153"/>
  <c r="J154"/>
  <c r="N154"/>
  <c r="H155"/>
  <c r="L155"/>
  <c r="P155"/>
  <c r="J156"/>
  <c r="N156"/>
  <c r="H157"/>
  <c r="L157"/>
  <c r="P157"/>
  <c r="J158"/>
  <c r="N158"/>
  <c r="H64"/>
  <c r="L64"/>
  <c r="P64"/>
  <c r="J159"/>
  <c r="N159"/>
  <c r="H160"/>
  <c r="L160"/>
  <c r="P160"/>
  <c r="J161"/>
  <c r="N161"/>
  <c r="H162"/>
  <c r="L162"/>
  <c r="P162"/>
  <c r="J75"/>
  <c r="N75"/>
  <c r="Q4"/>
  <c r="M4"/>
  <c r="I4"/>
  <c r="C8"/>
  <c r="C10"/>
  <c r="C14"/>
  <c r="C16"/>
  <c r="C43"/>
  <c r="C35"/>
  <c r="C51"/>
  <c r="C41"/>
  <c r="C55"/>
  <c r="C40"/>
  <c r="C50"/>
  <c r="C25"/>
  <c r="C74"/>
  <c r="C49"/>
  <c r="C72"/>
  <c r="C80"/>
  <c r="C83"/>
  <c r="C31"/>
  <c r="C89"/>
  <c r="C93"/>
  <c r="C95"/>
  <c r="C99"/>
  <c r="C103"/>
  <c r="C38"/>
  <c r="C110"/>
  <c r="C114"/>
  <c r="C118"/>
  <c r="C122"/>
  <c r="C126"/>
  <c r="C130"/>
  <c r="C134"/>
  <c r="C78"/>
  <c r="C141"/>
  <c r="K113"/>
  <c r="O113"/>
  <c r="J113"/>
  <c r="Q113"/>
  <c r="K114"/>
  <c r="O114"/>
  <c r="I115"/>
  <c r="M115"/>
  <c r="Q115"/>
  <c r="K116"/>
  <c r="O116"/>
  <c r="I117"/>
  <c r="M117"/>
  <c r="Q117"/>
  <c r="K118"/>
  <c r="O118"/>
  <c r="I119"/>
  <c r="M119"/>
  <c r="Q119"/>
  <c r="K120"/>
  <c r="O120"/>
  <c r="I121"/>
  <c r="M121"/>
  <c r="Q121"/>
  <c r="K122"/>
  <c r="O122"/>
  <c r="I123"/>
  <c r="M123"/>
  <c r="Q123"/>
  <c r="K124"/>
  <c r="O124"/>
  <c r="I125"/>
  <c r="M125"/>
  <c r="Q125"/>
  <c r="K126"/>
  <c r="O126"/>
  <c r="I127"/>
  <c r="M127"/>
  <c r="Q127"/>
  <c r="K128"/>
  <c r="O128"/>
  <c r="I129"/>
  <c r="M129"/>
  <c r="Q129"/>
  <c r="K130"/>
  <c r="O130"/>
  <c r="I131"/>
  <c r="M131"/>
  <c r="Q131"/>
  <c r="K132"/>
  <c r="O132"/>
  <c r="I133"/>
  <c r="M133"/>
  <c r="Q133"/>
  <c r="K134"/>
  <c r="O134"/>
  <c r="I135"/>
  <c r="M135"/>
  <c r="Q135"/>
  <c r="K136"/>
  <c r="O136"/>
  <c r="I137"/>
  <c r="M137"/>
  <c r="Q137"/>
  <c r="K78"/>
  <c r="O78"/>
  <c r="I138"/>
  <c r="M138"/>
  <c r="Q138"/>
  <c r="K139"/>
  <c r="O139"/>
  <c r="I140"/>
  <c r="M140"/>
  <c r="Q140"/>
  <c r="K141"/>
  <c r="O141"/>
  <c r="I142"/>
  <c r="M142"/>
  <c r="Q142"/>
  <c r="K143"/>
  <c r="O143"/>
  <c r="I144"/>
  <c r="M144"/>
  <c r="Q144"/>
  <c r="K145"/>
  <c r="O145"/>
  <c r="I146"/>
  <c r="M146"/>
  <c r="Q146"/>
  <c r="K147"/>
  <c r="O147"/>
  <c r="I76"/>
  <c r="M76"/>
  <c r="Q76"/>
  <c r="K148"/>
  <c r="O148"/>
  <c r="I149"/>
  <c r="M149"/>
  <c r="Q149"/>
  <c r="K150"/>
  <c r="O150"/>
  <c r="I151"/>
  <c r="M151"/>
  <c r="Q151"/>
  <c r="K152"/>
  <c r="O152"/>
  <c r="I153"/>
  <c r="M153"/>
  <c r="Q153"/>
  <c r="K154"/>
  <c r="O154"/>
  <c r="I155"/>
  <c r="M155"/>
  <c r="Q155"/>
  <c r="K156"/>
  <c r="O156"/>
  <c r="I157"/>
  <c r="M157"/>
  <c r="Q157"/>
  <c r="K158"/>
  <c r="O158"/>
  <c r="I64"/>
  <c r="M64"/>
  <c r="Q64"/>
  <c r="K159"/>
  <c r="O159"/>
  <c r="I160"/>
  <c r="M160"/>
  <c r="Q160"/>
  <c r="K161"/>
  <c r="O161"/>
  <c r="I162"/>
  <c r="M162"/>
  <c r="Q162"/>
  <c r="K75"/>
  <c r="O75"/>
  <c r="L4"/>
  <c r="C3"/>
  <c r="C30"/>
  <c r="C13"/>
  <c r="C17"/>
  <c r="C22"/>
  <c r="C34"/>
  <c r="C33"/>
  <c r="C19"/>
  <c r="C46"/>
  <c r="C57"/>
  <c r="C23"/>
  <c r="C36"/>
  <c r="C59"/>
  <c r="C32"/>
  <c r="C77"/>
  <c r="C47"/>
  <c r="C53"/>
  <c r="C84"/>
  <c r="C87"/>
  <c r="C90"/>
  <c r="C70"/>
  <c r="C96"/>
  <c r="C100"/>
  <c r="C104"/>
  <c r="C107"/>
  <c r="C111"/>
  <c r="C115"/>
  <c r="C119"/>
  <c r="C123"/>
  <c r="C127"/>
  <c r="N112"/>
  <c r="L113"/>
  <c r="H114"/>
  <c r="L114"/>
  <c r="P114"/>
  <c r="J115"/>
  <c r="N115"/>
  <c r="H116"/>
  <c r="L116"/>
  <c r="P116"/>
  <c r="J117"/>
  <c r="N117"/>
  <c r="H118"/>
  <c r="L118"/>
  <c r="P118"/>
  <c r="J119"/>
  <c r="N119"/>
  <c r="H120"/>
  <c r="L120"/>
  <c r="P120"/>
  <c r="J121"/>
  <c r="N121"/>
  <c r="H122"/>
  <c r="L122"/>
  <c r="P122"/>
  <c r="J123"/>
  <c r="N123"/>
  <c r="H124"/>
  <c r="L124"/>
  <c r="P124"/>
  <c r="J125"/>
  <c r="N125"/>
  <c r="H126"/>
  <c r="L126"/>
  <c r="P126"/>
  <c r="J127"/>
  <c r="N127"/>
  <c r="H128"/>
  <c r="L128"/>
  <c r="P128"/>
  <c r="J129"/>
  <c r="N129"/>
  <c r="H130"/>
  <c r="L130"/>
  <c r="P130"/>
  <c r="J131"/>
  <c r="N131"/>
  <c r="H132"/>
  <c r="L132"/>
  <c r="P132"/>
  <c r="J133"/>
  <c r="N133"/>
  <c r="H134"/>
  <c r="L134"/>
  <c r="P134"/>
  <c r="J135"/>
  <c r="N135"/>
  <c r="H136"/>
  <c r="L136"/>
  <c r="P136"/>
  <c r="J137"/>
  <c r="N137"/>
  <c r="H78"/>
  <c r="L78"/>
  <c r="P78"/>
  <c r="J138"/>
  <c r="N138"/>
  <c r="H139"/>
  <c r="L139"/>
  <c r="P139"/>
  <c r="J140"/>
  <c r="N140"/>
  <c r="H141"/>
  <c r="L141"/>
  <c r="P141"/>
  <c r="J142"/>
  <c r="N142"/>
  <c r="H143"/>
  <c r="L143"/>
  <c r="P143"/>
  <c r="J144"/>
  <c r="N144"/>
  <c r="H145"/>
  <c r="L145"/>
  <c r="P145"/>
  <c r="J146"/>
  <c r="N146"/>
  <c r="H147"/>
  <c r="L147"/>
  <c r="P147"/>
  <c r="J76"/>
  <c r="N76"/>
  <c r="H148"/>
  <c r="L148"/>
  <c r="P148"/>
  <c r="J149"/>
  <c r="N149"/>
  <c r="H150"/>
  <c r="L150"/>
  <c r="P150"/>
  <c r="J151"/>
  <c r="N151"/>
  <c r="H152"/>
  <c r="L152"/>
  <c r="P152"/>
  <c r="J153"/>
  <c r="N153"/>
  <c r="H154"/>
  <c r="L154"/>
  <c r="P154"/>
  <c r="J155"/>
  <c r="N155"/>
  <c r="H156"/>
  <c r="L156"/>
  <c r="P156"/>
  <c r="J157"/>
  <c r="N157"/>
  <c r="H158"/>
  <c r="L158"/>
  <c r="P158"/>
  <c r="J64"/>
  <c r="N64"/>
  <c r="H159"/>
  <c r="L159"/>
  <c r="P159"/>
  <c r="J160"/>
  <c r="N160"/>
  <c r="H161"/>
  <c r="L161"/>
  <c r="P161"/>
  <c r="J162"/>
  <c r="N162"/>
  <c r="H75"/>
  <c r="L75"/>
  <c r="P75"/>
  <c r="O4"/>
  <c r="K4"/>
  <c r="C5"/>
  <c r="C11"/>
  <c r="C20"/>
  <c r="C29"/>
  <c r="C27"/>
  <c r="C24"/>
  <c r="C7"/>
  <c r="C52"/>
  <c r="C28"/>
  <c r="C44"/>
  <c r="C39"/>
  <c r="C65"/>
  <c r="C68"/>
  <c r="C58"/>
  <c r="C42"/>
  <c r="C79"/>
  <c r="C81"/>
  <c r="C85"/>
  <c r="C66"/>
  <c r="C91"/>
  <c r="C94"/>
  <c r="C97"/>
  <c r="C101"/>
  <c r="C105"/>
  <c r="C108"/>
  <c r="C112"/>
  <c r="C116"/>
  <c r="C120"/>
  <c r="C124"/>
  <c r="C128"/>
  <c r="C132"/>
  <c r="C136"/>
  <c r="C139"/>
  <c r="C143"/>
  <c r="C137"/>
  <c r="C144"/>
  <c r="C133"/>
  <c r="C146"/>
  <c r="C149"/>
  <c r="C153"/>
  <c r="C157"/>
  <c r="C160"/>
  <c r="J51" i="2"/>
  <c r="N51"/>
  <c r="I34"/>
  <c r="Q34"/>
  <c r="C135" i="1"/>
  <c r="C142"/>
  <c r="C147"/>
  <c r="C150"/>
  <c r="C154"/>
  <c r="C158"/>
  <c r="C161"/>
  <c r="C4"/>
  <c r="I51" i="2"/>
  <c r="M51"/>
  <c r="Q51"/>
  <c r="J34"/>
  <c r="N34"/>
  <c r="K34"/>
  <c r="C51"/>
  <c r="K10"/>
  <c r="K25"/>
  <c r="K33"/>
  <c r="K55"/>
  <c r="K67"/>
  <c r="K108"/>
  <c r="K36"/>
  <c r="K52"/>
  <c r="K63"/>
  <c r="K91"/>
  <c r="K105"/>
  <c r="K109"/>
  <c r="K113"/>
  <c r="K106"/>
  <c r="C140" i="1"/>
  <c r="C76"/>
  <c r="C151"/>
  <c r="C155"/>
  <c r="C64"/>
  <c r="C162"/>
  <c r="H51" i="2"/>
  <c r="L51"/>
  <c r="P51"/>
  <c r="M34"/>
  <c r="C131" i="1"/>
  <c r="C138"/>
  <c r="C145"/>
  <c r="C148"/>
  <c r="C152"/>
  <c r="C156"/>
  <c r="C159"/>
  <c r="C75"/>
  <c r="C34" i="2"/>
  <c r="K51"/>
  <c r="O51"/>
  <c r="H34"/>
  <c r="L34"/>
  <c r="P34"/>
  <c r="O34"/>
  <c r="K13"/>
  <c r="K40"/>
  <c r="K37"/>
  <c r="K47"/>
  <c r="K104"/>
  <c r="K112"/>
  <c r="K22"/>
  <c r="K27"/>
  <c r="K30"/>
  <c r="K56"/>
  <c r="K48"/>
  <c r="K107"/>
  <c r="K111"/>
  <c r="K115"/>
  <c r="K119"/>
  <c r="K50"/>
  <c r="K110"/>
  <c r="K118"/>
  <c r="H40"/>
  <c r="J40"/>
  <c r="L40"/>
  <c r="N40"/>
  <c r="P40"/>
  <c r="H36"/>
  <c r="J36"/>
  <c r="L36"/>
  <c r="N36"/>
  <c r="P36"/>
  <c r="O36"/>
  <c r="Q36"/>
  <c r="C40"/>
  <c r="I40"/>
  <c r="M40"/>
  <c r="O40"/>
  <c r="Q40"/>
  <c r="C36"/>
  <c r="I36"/>
  <c r="M36"/>
  <c r="H7"/>
  <c r="H20"/>
  <c r="H14"/>
  <c r="H46"/>
  <c r="H27"/>
  <c r="H22"/>
  <c r="H21"/>
  <c r="H35"/>
  <c r="H52"/>
  <c r="H18"/>
  <c r="H5"/>
  <c r="H38"/>
  <c r="H56"/>
  <c r="H57"/>
  <c r="H44"/>
  <c r="H41"/>
  <c r="H63"/>
  <c r="H64"/>
  <c r="H43"/>
  <c r="H67"/>
  <c r="H69"/>
  <c r="H73"/>
  <c r="H75"/>
  <c r="H49"/>
  <c r="H78"/>
  <c r="H80"/>
  <c r="H82"/>
  <c r="H84"/>
  <c r="H86"/>
  <c r="H88"/>
  <c r="H90"/>
  <c r="H92"/>
  <c r="H94"/>
  <c r="H96"/>
  <c r="H98"/>
  <c r="H100"/>
  <c r="H102"/>
  <c r="H50"/>
  <c r="H104"/>
  <c r="H106"/>
  <c r="H108"/>
  <c r="H110"/>
  <c r="H112"/>
  <c r="H118"/>
  <c r="C33"/>
  <c r="J33"/>
  <c r="L33"/>
  <c r="N33"/>
  <c r="P33"/>
  <c r="H8"/>
  <c r="H11"/>
  <c r="H30"/>
  <c r="H25"/>
  <c r="H26"/>
  <c r="H16"/>
  <c r="H19"/>
  <c r="H33"/>
  <c r="H53"/>
  <c r="H37"/>
  <c r="H54"/>
  <c r="H55"/>
  <c r="H58"/>
  <c r="H59"/>
  <c r="H60"/>
  <c r="H62"/>
  <c r="H47"/>
  <c r="H65"/>
  <c r="H66"/>
  <c r="H68"/>
  <c r="H70"/>
  <c r="H74"/>
  <c r="H76"/>
  <c r="H79"/>
  <c r="H83"/>
  <c r="H87"/>
  <c r="H91"/>
  <c r="H95"/>
  <c r="H99"/>
  <c r="H103"/>
  <c r="H105"/>
  <c r="H109"/>
  <c r="H113"/>
  <c r="I33"/>
  <c r="M33"/>
  <c r="Q33"/>
  <c r="H77"/>
  <c r="H81"/>
  <c r="H85"/>
  <c r="H89"/>
  <c r="H93"/>
  <c r="H97"/>
  <c r="H101"/>
  <c r="H48"/>
  <c r="H107"/>
  <c r="H111"/>
  <c r="H115"/>
  <c r="H119"/>
  <c r="O33"/>
  <c r="J7"/>
  <c r="N7"/>
  <c r="P7"/>
  <c r="J20"/>
  <c r="L20"/>
  <c r="N20"/>
  <c r="P20"/>
  <c r="M6"/>
  <c r="O6"/>
  <c r="Q6"/>
  <c r="J10"/>
  <c r="L10"/>
  <c r="N10"/>
  <c r="P10"/>
  <c r="I13"/>
  <c r="O13"/>
  <c r="Q13"/>
  <c r="J3"/>
  <c r="L3"/>
  <c r="N3"/>
  <c r="P3"/>
  <c r="I26"/>
  <c r="M26"/>
  <c r="O26"/>
  <c r="Q26"/>
  <c r="J53"/>
  <c r="L53"/>
  <c r="N53"/>
  <c r="P53"/>
  <c r="I19"/>
  <c r="M19"/>
  <c r="O19"/>
  <c r="Q19"/>
  <c r="I9"/>
  <c r="K9"/>
  <c r="M9"/>
  <c r="O9"/>
  <c r="Q9"/>
  <c r="J14"/>
  <c r="L14"/>
  <c r="N14"/>
  <c r="P14"/>
  <c r="J18"/>
  <c r="L18"/>
  <c r="N18"/>
  <c r="P18"/>
  <c r="J30"/>
  <c r="L30"/>
  <c r="N30"/>
  <c r="P30"/>
  <c r="K7"/>
  <c r="M7"/>
  <c r="O7"/>
  <c r="Q7"/>
  <c r="I20"/>
  <c r="M20"/>
  <c r="O20"/>
  <c r="Q20"/>
  <c r="J6"/>
  <c r="L6"/>
  <c r="N6"/>
  <c r="P6"/>
  <c r="I10"/>
  <c r="O10"/>
  <c r="Q10"/>
  <c r="J13"/>
  <c r="L13"/>
  <c r="N13"/>
  <c r="P13"/>
  <c r="K3"/>
  <c r="M3"/>
  <c r="O3"/>
  <c r="J26"/>
  <c r="L26"/>
  <c r="N26"/>
  <c r="P26"/>
  <c r="I53"/>
  <c r="M53"/>
  <c r="O53"/>
  <c r="Q53"/>
  <c r="J19"/>
  <c r="L19"/>
  <c r="N19"/>
  <c r="P19"/>
  <c r="J9"/>
  <c r="L9"/>
  <c r="N9"/>
  <c r="P9"/>
  <c r="I14"/>
  <c r="M14"/>
  <c r="O14"/>
  <c r="Q14"/>
  <c r="I18"/>
  <c r="M18"/>
  <c r="O18"/>
  <c r="Q18"/>
  <c r="I30"/>
  <c r="M30"/>
  <c r="O30"/>
  <c r="I37"/>
  <c r="M37"/>
  <c r="O37"/>
  <c r="Q37"/>
  <c r="J5"/>
  <c r="N5"/>
  <c r="P5"/>
  <c r="I21"/>
  <c r="M21"/>
  <c r="O21"/>
  <c r="Q21"/>
  <c r="J54"/>
  <c r="L54"/>
  <c r="N54"/>
  <c r="P54"/>
  <c r="I11"/>
  <c r="M11"/>
  <c r="O11"/>
  <c r="Q11"/>
  <c r="J16"/>
  <c r="L16"/>
  <c r="N16"/>
  <c r="P16"/>
  <c r="I25"/>
  <c r="M25"/>
  <c r="O25"/>
  <c r="Q25"/>
  <c r="J38"/>
  <c r="L38"/>
  <c r="N38"/>
  <c r="P38"/>
  <c r="I55"/>
  <c r="M55"/>
  <c r="O55"/>
  <c r="Q55"/>
  <c r="J56"/>
  <c r="L56"/>
  <c r="N56"/>
  <c r="P56"/>
  <c r="I8"/>
  <c r="M8"/>
  <c r="O8"/>
  <c r="Q8"/>
  <c r="I57"/>
  <c r="M57"/>
  <c r="O57"/>
  <c r="Q57"/>
  <c r="J58"/>
  <c r="L58"/>
  <c r="N58"/>
  <c r="P58"/>
  <c r="I44"/>
  <c r="M44"/>
  <c r="O44"/>
  <c r="Q44"/>
  <c r="J59"/>
  <c r="L59"/>
  <c r="N59"/>
  <c r="P59"/>
  <c r="I41"/>
  <c r="M41"/>
  <c r="O41"/>
  <c r="Q41"/>
  <c r="J60"/>
  <c r="L60"/>
  <c r="N60"/>
  <c r="P60"/>
  <c r="J62"/>
  <c r="L62"/>
  <c r="N62"/>
  <c r="P62"/>
  <c r="I63"/>
  <c r="M63"/>
  <c r="O63"/>
  <c r="Q63"/>
  <c r="J47"/>
  <c r="L47"/>
  <c r="N47"/>
  <c r="P47"/>
  <c r="I64"/>
  <c r="M64"/>
  <c r="O64"/>
  <c r="Q64"/>
  <c r="J65"/>
  <c r="L65"/>
  <c r="N65"/>
  <c r="P65"/>
  <c r="I46"/>
  <c r="M46"/>
  <c r="O46"/>
  <c r="Q46"/>
  <c r="J43"/>
  <c r="L43"/>
  <c r="N43"/>
  <c r="P43"/>
  <c r="I66"/>
  <c r="M66"/>
  <c r="O66"/>
  <c r="Q66"/>
  <c r="J67"/>
  <c r="L67"/>
  <c r="N67"/>
  <c r="P67"/>
  <c r="I68"/>
  <c r="M68"/>
  <c r="O68"/>
  <c r="Q68"/>
  <c r="J69"/>
  <c r="L69"/>
  <c r="N69"/>
  <c r="P69"/>
  <c r="I70"/>
  <c r="M70"/>
  <c r="O70"/>
  <c r="Q70"/>
  <c r="J73"/>
  <c r="L73"/>
  <c r="N73"/>
  <c r="P73"/>
  <c r="I74"/>
  <c r="M74"/>
  <c r="O74"/>
  <c r="Q74"/>
  <c r="J75"/>
  <c r="L75"/>
  <c r="N75"/>
  <c r="P75"/>
  <c r="I76"/>
  <c r="M76"/>
  <c r="O76"/>
  <c r="Q76"/>
  <c r="J49"/>
  <c r="L49"/>
  <c r="Q30"/>
  <c r="J37"/>
  <c r="L37"/>
  <c r="N37"/>
  <c r="P37"/>
  <c r="K5"/>
  <c r="O5"/>
  <c r="Q5"/>
  <c r="J21"/>
  <c r="L21"/>
  <c r="N21"/>
  <c r="P21"/>
  <c r="I54"/>
  <c r="M54"/>
  <c r="O54"/>
  <c r="Q54"/>
  <c r="J11"/>
  <c r="L11"/>
  <c r="N11"/>
  <c r="P11"/>
  <c r="I16"/>
  <c r="M16"/>
  <c r="O16"/>
  <c r="Q16"/>
  <c r="L25"/>
  <c r="N25"/>
  <c r="P25"/>
  <c r="I38"/>
  <c r="M38"/>
  <c r="O38"/>
  <c r="Q38"/>
  <c r="J55"/>
  <c r="L55"/>
  <c r="N55"/>
  <c r="P55"/>
  <c r="I56"/>
  <c r="M56"/>
  <c r="O56"/>
  <c r="Q56"/>
  <c r="J8"/>
  <c r="L8"/>
  <c r="N8"/>
  <c r="P8"/>
  <c r="J57"/>
  <c r="L57"/>
  <c r="N57"/>
  <c r="P57"/>
  <c r="I58"/>
  <c r="M58"/>
  <c r="O58"/>
  <c r="Q58"/>
  <c r="J44"/>
  <c r="L44"/>
  <c r="N44"/>
  <c r="P44"/>
  <c r="I59"/>
  <c r="M59"/>
  <c r="O59"/>
  <c r="Q59"/>
  <c r="J41"/>
  <c r="L41"/>
  <c r="N41"/>
  <c r="P41"/>
  <c r="I60"/>
  <c r="M60"/>
  <c r="O60"/>
  <c r="Q60"/>
  <c r="I62"/>
  <c r="M62"/>
  <c r="O62"/>
  <c r="Q62"/>
  <c r="J63"/>
  <c r="L63"/>
  <c r="N63"/>
  <c r="P63"/>
  <c r="I47"/>
  <c r="M47"/>
  <c r="O47"/>
  <c r="Q47"/>
  <c r="J64"/>
  <c r="L64"/>
  <c r="N64"/>
  <c r="P64"/>
  <c r="I65"/>
  <c r="M65"/>
  <c r="O65"/>
  <c r="Q65"/>
  <c r="J46"/>
  <c r="L46"/>
  <c r="N46"/>
  <c r="P46"/>
  <c r="I43"/>
  <c r="M43"/>
  <c r="O43"/>
  <c r="Q43"/>
  <c r="J66"/>
  <c r="L66"/>
  <c r="N66"/>
  <c r="P66"/>
  <c r="I67"/>
  <c r="M67"/>
  <c r="O67"/>
  <c r="Q67"/>
  <c r="J68"/>
  <c r="L68"/>
  <c r="N68"/>
  <c r="P68"/>
  <c r="I69"/>
  <c r="M69"/>
  <c r="O69"/>
  <c r="Q69"/>
  <c r="J70"/>
  <c r="L70"/>
  <c r="N70"/>
  <c r="P70"/>
  <c r="I73"/>
  <c r="M73"/>
  <c r="O73"/>
  <c r="Q73"/>
  <c r="J74"/>
  <c r="L74"/>
  <c r="N74"/>
  <c r="P74"/>
  <c r="I75"/>
  <c r="M75"/>
  <c r="O75"/>
  <c r="Q75"/>
  <c r="J76"/>
  <c r="L76"/>
  <c r="N76"/>
  <c r="P76"/>
  <c r="I49"/>
  <c r="M49"/>
  <c r="O49"/>
  <c r="Q49"/>
  <c r="J77"/>
  <c r="L77"/>
  <c r="N77"/>
  <c r="P77"/>
  <c r="I78"/>
  <c r="M78"/>
  <c r="O78"/>
  <c r="Q78"/>
  <c r="J79"/>
  <c r="L79"/>
  <c r="N79"/>
  <c r="P79"/>
  <c r="I80"/>
  <c r="M80"/>
  <c r="O80"/>
  <c r="Q80"/>
  <c r="J81"/>
  <c r="L81"/>
  <c r="N81"/>
  <c r="P81"/>
  <c r="I82"/>
  <c r="M82"/>
  <c r="O82"/>
  <c r="Q82"/>
  <c r="J83"/>
  <c r="L83"/>
  <c r="N83"/>
  <c r="P83"/>
  <c r="I84"/>
  <c r="M84"/>
  <c r="O84"/>
  <c r="Q84"/>
  <c r="J85"/>
  <c r="L85"/>
  <c r="N85"/>
  <c r="P85"/>
  <c r="I86"/>
  <c r="M86"/>
  <c r="O86"/>
  <c r="Q86"/>
  <c r="J87"/>
  <c r="L87"/>
  <c r="N87"/>
  <c r="P87"/>
  <c r="I88"/>
  <c r="M88"/>
  <c r="O88"/>
  <c r="Q88"/>
  <c r="J89"/>
  <c r="L89"/>
  <c r="N89"/>
  <c r="P89"/>
  <c r="I90"/>
  <c r="M90"/>
  <c r="O90"/>
  <c r="Q90"/>
  <c r="J91"/>
  <c r="L91"/>
  <c r="N91"/>
  <c r="P91"/>
  <c r="I35"/>
  <c r="M35"/>
  <c r="O35"/>
  <c r="Q35"/>
  <c r="J92"/>
  <c r="L92"/>
  <c r="N92"/>
  <c r="P92"/>
  <c r="I93"/>
  <c r="M93"/>
  <c r="O93"/>
  <c r="Q93"/>
  <c r="J94"/>
  <c r="L94"/>
  <c r="N94"/>
  <c r="P94"/>
  <c r="I95"/>
  <c r="M95"/>
  <c r="O95"/>
  <c r="Q95"/>
  <c r="J96"/>
  <c r="L96"/>
  <c r="N96"/>
  <c r="P96"/>
  <c r="I97"/>
  <c r="M97"/>
  <c r="O97"/>
  <c r="Q97"/>
  <c r="J98"/>
  <c r="L98"/>
  <c r="N98"/>
  <c r="P98"/>
  <c r="I99"/>
  <c r="M99"/>
  <c r="O99"/>
  <c r="Q99"/>
  <c r="J100"/>
  <c r="L100"/>
  <c r="N100"/>
  <c r="P100"/>
  <c r="I101"/>
  <c r="M101"/>
  <c r="O101"/>
  <c r="Q101"/>
  <c r="J102"/>
  <c r="L102"/>
  <c r="N102"/>
  <c r="P102"/>
  <c r="I103"/>
  <c r="M103"/>
  <c r="O103"/>
  <c r="Q103"/>
  <c r="J50"/>
  <c r="L50"/>
  <c r="N50"/>
  <c r="P50"/>
  <c r="I48"/>
  <c r="M48"/>
  <c r="O48"/>
  <c r="Q48"/>
  <c r="J104"/>
  <c r="L104"/>
  <c r="N104"/>
  <c r="P104"/>
  <c r="I105"/>
  <c r="M105"/>
  <c r="O105"/>
  <c r="Q105"/>
  <c r="J106"/>
  <c r="L106"/>
  <c r="N106"/>
  <c r="P106"/>
  <c r="I107"/>
  <c r="M107"/>
  <c r="O107"/>
  <c r="Q107"/>
  <c r="J108"/>
  <c r="L108"/>
  <c r="N108"/>
  <c r="P108"/>
  <c r="I109"/>
  <c r="M109"/>
  <c r="O109"/>
  <c r="Q109"/>
  <c r="J110"/>
  <c r="N49"/>
  <c r="P49"/>
  <c r="I77"/>
  <c r="M77"/>
  <c r="O77"/>
  <c r="Q77"/>
  <c r="J78"/>
  <c r="L78"/>
  <c r="N78"/>
  <c r="P78"/>
  <c r="I79"/>
  <c r="M79"/>
  <c r="O79"/>
  <c r="Q79"/>
  <c r="J80"/>
  <c r="L80"/>
  <c r="N80"/>
  <c r="P80"/>
  <c r="I81"/>
  <c r="M81"/>
  <c r="O81"/>
  <c r="Q81"/>
  <c r="J82"/>
  <c r="L82"/>
  <c r="N82"/>
  <c r="P82"/>
  <c r="I83"/>
  <c r="M83"/>
  <c r="O83"/>
  <c r="Q83"/>
  <c r="J84"/>
  <c r="L84"/>
  <c r="N84"/>
  <c r="P84"/>
  <c r="I85"/>
  <c r="M85"/>
  <c r="O85"/>
  <c r="Q85"/>
  <c r="J86"/>
  <c r="L86"/>
  <c r="N86"/>
  <c r="P86"/>
  <c r="I87"/>
  <c r="M87"/>
  <c r="O87"/>
  <c r="Q87"/>
  <c r="J88"/>
  <c r="L88"/>
  <c r="N88"/>
  <c r="P88"/>
  <c r="I89"/>
  <c r="M89"/>
  <c r="O89"/>
  <c r="Q89"/>
  <c r="J90"/>
  <c r="L90"/>
  <c r="N90"/>
  <c r="P90"/>
  <c r="I91"/>
  <c r="M91"/>
  <c r="O91"/>
  <c r="Q91"/>
  <c r="J35"/>
  <c r="L35"/>
  <c r="N35"/>
  <c r="P35"/>
  <c r="I92"/>
  <c r="M92"/>
  <c r="O92"/>
  <c r="Q92"/>
  <c r="J93"/>
  <c r="L93"/>
  <c r="N93"/>
  <c r="P93"/>
  <c r="I94"/>
  <c r="M94"/>
  <c r="O94"/>
  <c r="Q94"/>
  <c r="J95"/>
  <c r="L95"/>
  <c r="N95"/>
  <c r="P95"/>
  <c r="I96"/>
  <c r="M96"/>
  <c r="O96"/>
  <c r="Q96"/>
  <c r="J97"/>
  <c r="L97"/>
  <c r="N97"/>
  <c r="P97"/>
  <c r="I98"/>
  <c r="M98"/>
  <c r="O98"/>
  <c r="Q98"/>
  <c r="J99"/>
  <c r="L99"/>
  <c r="N99"/>
  <c r="P99"/>
  <c r="I100"/>
  <c r="M100"/>
  <c r="O100"/>
  <c r="Q100"/>
  <c r="J101"/>
  <c r="L101"/>
  <c r="N101"/>
  <c r="P101"/>
  <c r="I102"/>
  <c r="M102"/>
  <c r="O102"/>
  <c r="Q102"/>
  <c r="J103"/>
  <c r="L103"/>
  <c r="N103"/>
  <c r="P103"/>
  <c r="I50"/>
  <c r="M50"/>
  <c r="O50"/>
  <c r="Q50"/>
  <c r="J48"/>
  <c r="L48"/>
  <c r="N48"/>
  <c r="P48"/>
  <c r="I104"/>
  <c r="M104"/>
  <c r="O104"/>
  <c r="Q104"/>
  <c r="J105"/>
  <c r="L105"/>
  <c r="N105"/>
  <c r="P105"/>
  <c r="I106"/>
  <c r="M106"/>
  <c r="O106"/>
  <c r="Q106"/>
  <c r="J107"/>
  <c r="L107"/>
  <c r="N107"/>
  <c r="P107"/>
  <c r="I108"/>
  <c r="M108"/>
  <c r="O108"/>
  <c r="Q108"/>
  <c r="J109"/>
  <c r="L109"/>
  <c r="N109"/>
  <c r="P109"/>
  <c r="I110"/>
  <c r="M110"/>
  <c r="O110"/>
  <c r="Q110"/>
  <c r="J111"/>
  <c r="L110"/>
  <c r="P110"/>
  <c r="M111"/>
  <c r="O111"/>
  <c r="Q111"/>
  <c r="J112"/>
  <c r="L112"/>
  <c r="N112"/>
  <c r="P112"/>
  <c r="I113"/>
  <c r="M113"/>
  <c r="O113"/>
  <c r="Q113"/>
  <c r="I115"/>
  <c r="M115"/>
  <c r="O115"/>
  <c r="Q115"/>
  <c r="J118"/>
  <c r="L118"/>
  <c r="N118"/>
  <c r="P118"/>
  <c r="I119"/>
  <c r="M119"/>
  <c r="O119"/>
  <c r="Q119"/>
  <c r="J52"/>
  <c r="L52"/>
  <c r="N52"/>
  <c r="P52"/>
  <c r="I27"/>
  <c r="M27"/>
  <c r="O27"/>
  <c r="Q27"/>
  <c r="J22"/>
  <c r="L22"/>
  <c r="N22"/>
  <c r="P22"/>
  <c r="C7"/>
  <c r="C20"/>
  <c r="C10"/>
  <c r="C17"/>
  <c r="C3"/>
  <c r="C53"/>
  <c r="C24"/>
  <c r="C14"/>
  <c r="C18"/>
  <c r="C30"/>
  <c r="C5"/>
  <c r="C54"/>
  <c r="C16"/>
  <c r="C38"/>
  <c r="C56"/>
  <c r="C28"/>
  <c r="C58"/>
  <c r="C59"/>
  <c r="C60"/>
  <c r="C62"/>
  <c r="C47"/>
  <c r="C65"/>
  <c r="C43"/>
  <c r="C67"/>
  <c r="C69"/>
  <c r="C71"/>
  <c r="C73"/>
  <c r="C75"/>
  <c r="C49"/>
  <c r="C78"/>
  <c r="C80"/>
  <c r="C82"/>
  <c r="C84"/>
  <c r="C86"/>
  <c r="C88"/>
  <c r="C90"/>
  <c r="C35"/>
  <c r="C93"/>
  <c r="C95"/>
  <c r="C99"/>
  <c r="C103"/>
  <c r="C105"/>
  <c r="C109"/>
  <c r="C115"/>
  <c r="C119"/>
  <c r="C4"/>
  <c r="J4"/>
  <c r="N110"/>
  <c r="I111"/>
  <c r="L111"/>
  <c r="N111"/>
  <c r="P111"/>
  <c r="I112"/>
  <c r="M112"/>
  <c r="O112"/>
  <c r="Q112"/>
  <c r="J113"/>
  <c r="L113"/>
  <c r="N113"/>
  <c r="P113"/>
  <c r="J115"/>
  <c r="L115"/>
  <c r="N115"/>
  <c r="P115"/>
  <c r="I118"/>
  <c r="M118"/>
  <c r="O118"/>
  <c r="Q118"/>
  <c r="J119"/>
  <c r="L119"/>
  <c r="N119"/>
  <c r="P119"/>
  <c r="I52"/>
  <c r="M52"/>
  <c r="O52"/>
  <c r="Q52"/>
  <c r="J27"/>
  <c r="L27"/>
  <c r="N27"/>
  <c r="P27"/>
  <c r="I22"/>
  <c r="M22"/>
  <c r="O22"/>
  <c r="Q22"/>
  <c r="C39"/>
  <c r="C6"/>
  <c r="C15"/>
  <c r="C13"/>
  <c r="C26"/>
  <c r="C19"/>
  <c r="C9"/>
  <c r="C23"/>
  <c r="C12"/>
  <c r="C37"/>
  <c r="C21"/>
  <c r="C11"/>
  <c r="C25"/>
  <c r="C55"/>
  <c r="C8"/>
  <c r="C57"/>
  <c r="C44"/>
  <c r="C41"/>
  <c r="C61"/>
  <c r="C63"/>
  <c r="C64"/>
  <c r="C46"/>
  <c r="C66"/>
  <c r="C68"/>
  <c r="C70"/>
  <c r="C72"/>
  <c r="C74"/>
  <c r="C76"/>
  <c r="C77"/>
  <c r="C79"/>
  <c r="C81"/>
  <c r="C83"/>
  <c r="C85"/>
  <c r="C87"/>
  <c r="C89"/>
  <c r="C91"/>
  <c r="C92"/>
  <c r="C94"/>
  <c r="C96"/>
  <c r="C98"/>
  <c r="C100"/>
  <c r="C102"/>
  <c r="C50"/>
  <c r="C104"/>
  <c r="C106"/>
  <c r="C108"/>
  <c r="C110"/>
  <c r="C112"/>
  <c r="C114"/>
  <c r="C116"/>
  <c r="C118"/>
  <c r="C52"/>
  <c r="C22"/>
  <c r="Q4"/>
  <c r="O4"/>
  <c r="M4"/>
  <c r="C97"/>
  <c r="C101"/>
  <c r="C48"/>
  <c r="C107"/>
  <c r="C111"/>
  <c r="C113"/>
  <c r="C117"/>
  <c r="C27"/>
  <c r="P4"/>
  <c r="L4"/>
  <c r="V59" i="4"/>
  <c r="V98"/>
  <c r="V106"/>
  <c r="V60"/>
  <c r="V90"/>
  <c r="V103"/>
  <c r="V91"/>
  <c r="V29"/>
  <c r="V54"/>
  <c r="V34"/>
  <c r="V76"/>
  <c r="V85"/>
  <c r="V93"/>
  <c r="V31"/>
  <c r="V62"/>
  <c r="V86"/>
  <c r="V4"/>
  <c r="V38"/>
  <c r="V40"/>
  <c r="V64"/>
  <c r="V7"/>
  <c r="V20"/>
  <c r="V9"/>
  <c r="V42"/>
  <c r="V65"/>
  <c r="V77"/>
  <c r="H9" i="2"/>
  <c r="V21" i="4"/>
  <c r="V44"/>
  <c r="V13"/>
  <c r="V15"/>
  <c r="V17"/>
  <c r="V23"/>
  <c r="V25"/>
  <c r="H6" i="2"/>
  <c r="V27" i="4"/>
  <c r="V33"/>
  <c r="V46"/>
  <c r="V48"/>
  <c r="V58"/>
  <c r="V68"/>
  <c r="V70"/>
  <c r="V78"/>
  <c r="V80"/>
  <c r="V82"/>
  <c r="V72"/>
  <c r="V101"/>
  <c r="V105"/>
  <c r="V88"/>
  <c r="V89"/>
  <c r="V35"/>
  <c r="V84"/>
  <c r="V99"/>
  <c r="V104"/>
  <c r="V75"/>
  <c r="V36"/>
  <c r="V30"/>
  <c r="V61"/>
  <c r="V37"/>
  <c r="V92"/>
  <c r="V55"/>
  <c r="V63"/>
  <c r="V97"/>
  <c r="V5"/>
  <c r="V6"/>
  <c r="V39"/>
  <c r="V56"/>
  <c r="V94"/>
  <c r="V41"/>
  <c r="V8"/>
  <c r="V10"/>
  <c r="V43"/>
  <c r="V66"/>
  <c r="V100"/>
  <c r="V11"/>
  <c r="V32"/>
  <c r="V12"/>
  <c r="V14"/>
  <c r="V16"/>
  <c r="V22"/>
  <c r="V24"/>
  <c r="V26"/>
  <c r="V28"/>
  <c r="V45"/>
  <c r="V47"/>
  <c r="V57"/>
  <c r="V67"/>
  <c r="V69"/>
  <c r="V71"/>
  <c r="V79"/>
  <c r="V81"/>
  <c r="V87"/>
  <c r="V95"/>
  <c r="V102"/>
  <c r="V73"/>
  <c r="X119" i="2"/>
  <c r="AA119"/>
  <c r="AA118"/>
  <c r="X118"/>
  <c r="AA162" i="1"/>
  <c r="X162"/>
  <c r="X117" i="2"/>
  <c r="X161" i="1"/>
  <c r="T34" i="2"/>
  <c r="X159" i="1"/>
  <c r="M166"/>
  <c r="X160"/>
  <c r="T65"/>
  <c r="U65"/>
  <c r="C22" i="5"/>
  <c r="D22"/>
  <c r="T36" i="1"/>
  <c r="U36"/>
  <c r="O7" i="5"/>
  <c r="P7"/>
  <c r="T73" i="1"/>
  <c r="U73"/>
  <c r="I21" i="5"/>
  <c r="J21"/>
  <c r="T32" i="2"/>
  <c r="T51"/>
  <c r="T75" i="1"/>
  <c r="U75"/>
  <c r="C25" i="5"/>
  <c r="D25"/>
  <c r="N166" i="1"/>
  <c r="T62"/>
  <c r="U62"/>
  <c r="I18" i="5"/>
  <c r="J18"/>
  <c r="T45" i="1"/>
  <c r="U45"/>
  <c r="I14" i="5"/>
  <c r="J14"/>
  <c r="T51" i="1"/>
  <c r="U51"/>
  <c r="C18" i="5"/>
  <c r="D18"/>
  <c r="T10" i="1"/>
  <c r="U10"/>
  <c r="I7" i="5"/>
  <c r="J7"/>
  <c r="T8" i="1"/>
  <c r="U8"/>
  <c r="C7" i="5"/>
  <c r="D7"/>
  <c r="T29" i="2"/>
  <c r="X116"/>
  <c r="X115"/>
  <c r="X114"/>
  <c r="X113"/>
  <c r="L166" i="1"/>
  <c r="X158"/>
  <c r="X110" i="2"/>
  <c r="Z110"/>
  <c r="AA110"/>
  <c r="T40"/>
  <c r="X112"/>
  <c r="T33"/>
  <c r="X111"/>
  <c r="T36"/>
  <c r="X157" i="1"/>
  <c r="AA157"/>
  <c r="AA155"/>
  <c r="X155"/>
  <c r="X156"/>
  <c r="AA156"/>
  <c r="X154"/>
  <c r="X153"/>
  <c r="W153"/>
  <c r="X152"/>
  <c r="H4" i="2"/>
  <c r="T4"/>
  <c r="C4" i="6"/>
  <c r="D4"/>
  <c r="T27" i="2"/>
  <c r="L7" i="6"/>
  <c r="M7"/>
  <c r="X108" i="2"/>
  <c r="T52"/>
  <c r="C11" i="6"/>
  <c r="D11"/>
  <c r="X107" i="2"/>
  <c r="X109"/>
  <c r="T22"/>
  <c r="L6" i="6"/>
  <c r="M6"/>
  <c r="T33" i="1"/>
  <c r="U33"/>
  <c r="C12" i="5"/>
  <c r="D12"/>
  <c r="X151" i="1"/>
  <c r="T40"/>
  <c r="U40"/>
  <c r="C14" i="5"/>
  <c r="D14"/>
  <c r="X104" i="2"/>
  <c r="W104"/>
  <c r="X106"/>
  <c r="T43" i="1"/>
  <c r="U43"/>
  <c r="I13" i="5"/>
  <c r="J13"/>
  <c r="X150" i="1"/>
  <c r="AA149"/>
  <c r="X149"/>
  <c r="X105" i="2"/>
  <c r="T21"/>
  <c r="I11" i="6"/>
  <c r="J11"/>
  <c r="T11" i="2"/>
  <c r="I7" i="6"/>
  <c r="J7"/>
  <c r="T65" i="2"/>
  <c r="C26" i="6"/>
  <c r="D26"/>
  <c r="T94" i="1"/>
  <c r="U94"/>
  <c r="T119" i="2"/>
  <c r="U9" i="6"/>
  <c r="V9"/>
  <c r="X103" i="2"/>
  <c r="T92"/>
  <c r="I16" i="6"/>
  <c r="J16"/>
  <c r="X69" i="2"/>
  <c r="T16"/>
  <c r="I8" i="6"/>
  <c r="J8"/>
  <c r="X42" i="2"/>
  <c r="X100"/>
  <c r="X43"/>
  <c r="X33"/>
  <c r="T41"/>
  <c r="L12" i="6"/>
  <c r="M12"/>
  <c r="X15" i="2"/>
  <c r="X12"/>
  <c r="T26"/>
  <c r="I12" i="6"/>
  <c r="J12"/>
  <c r="X44" i="2"/>
  <c r="T66"/>
  <c r="C13" i="6"/>
  <c r="D13"/>
  <c r="X38" i="2"/>
  <c r="T14"/>
  <c r="F5" i="6"/>
  <c r="G5"/>
  <c r="X27" i="2"/>
  <c r="T56"/>
  <c r="U7" i="6"/>
  <c r="V7"/>
  <c r="X20" i="2"/>
  <c r="T6"/>
  <c r="F4" i="6"/>
  <c r="G4"/>
  <c r="X16" i="2"/>
  <c r="T19"/>
  <c r="I9" i="6"/>
  <c r="J9"/>
  <c r="X23" i="2"/>
  <c r="X97"/>
  <c r="T113"/>
  <c r="O7" i="6"/>
  <c r="P7"/>
  <c r="AA97" i="2"/>
  <c r="T3"/>
  <c r="I4" i="6"/>
  <c r="J4"/>
  <c r="X74" i="2"/>
  <c r="X63"/>
  <c r="T88"/>
  <c r="F14" i="6"/>
  <c r="G14"/>
  <c r="T77" i="2"/>
  <c r="F9" i="6"/>
  <c r="G9"/>
  <c r="X51" i="2"/>
  <c r="T13"/>
  <c r="U5" i="6"/>
  <c r="V5"/>
  <c r="X14" i="2"/>
  <c r="T10"/>
  <c r="U4" i="6"/>
  <c r="V4"/>
  <c r="T3"/>
  <c r="X6" i="2"/>
  <c r="T53"/>
  <c r="I21" i="6"/>
  <c r="J21"/>
  <c r="X4" i="2"/>
  <c r="T63"/>
  <c r="L29" i="6"/>
  <c r="M29"/>
  <c r="X92" i="2"/>
  <c r="X84"/>
  <c r="AA84"/>
  <c r="T50"/>
  <c r="X76"/>
  <c r="T97"/>
  <c r="I22" i="6"/>
  <c r="J22"/>
  <c r="T57" i="2"/>
  <c r="F17" i="6"/>
  <c r="G17"/>
  <c r="X68" i="2"/>
  <c r="AA61"/>
  <c r="X61"/>
  <c r="T86"/>
  <c r="F12" i="6"/>
  <c r="G12"/>
  <c r="T79" i="2"/>
  <c r="C20" i="6"/>
  <c r="D20"/>
  <c r="X53" i="2"/>
  <c r="AA98"/>
  <c r="X98"/>
  <c r="X91"/>
  <c r="AA91"/>
  <c r="T108"/>
  <c r="L28" i="6"/>
  <c r="M28"/>
  <c r="X83" i="2"/>
  <c r="T103"/>
  <c r="L23" i="6"/>
  <c r="M23"/>
  <c r="AA83" i="2"/>
  <c r="X75"/>
  <c r="T96"/>
  <c r="I20" i="6"/>
  <c r="J20"/>
  <c r="T69" i="2"/>
  <c r="F16" i="6"/>
  <c r="G16"/>
  <c r="X41" i="2"/>
  <c r="AA60"/>
  <c r="T85"/>
  <c r="F11" i="6"/>
  <c r="G11"/>
  <c r="X60" i="2"/>
  <c r="X52"/>
  <c r="T78"/>
  <c r="C19" i="6"/>
  <c r="D19"/>
  <c r="T37" i="2"/>
  <c r="L9" i="6"/>
  <c r="M9"/>
  <c r="X90" i="2"/>
  <c r="T70"/>
  <c r="I24" i="6"/>
  <c r="J24"/>
  <c r="X78" i="2"/>
  <c r="T35"/>
  <c r="F6" i="6"/>
  <c r="G6"/>
  <c r="X67" i="2"/>
  <c r="X55"/>
  <c r="T81"/>
  <c r="C22" i="6"/>
  <c r="D22"/>
  <c r="T29" i="1"/>
  <c r="U29"/>
  <c r="I10" i="5"/>
  <c r="J10"/>
  <c r="T115" i="2"/>
  <c r="U8" i="6"/>
  <c r="V8"/>
  <c r="X99" i="2"/>
  <c r="AA89"/>
  <c r="X89"/>
  <c r="T107"/>
  <c r="L27" i="6"/>
  <c r="M27"/>
  <c r="X77" i="2"/>
  <c r="T98"/>
  <c r="I23" i="6"/>
  <c r="J23"/>
  <c r="AA66" i="2"/>
  <c r="X66"/>
  <c r="T91"/>
  <c r="X54"/>
  <c r="T80"/>
  <c r="C21" i="6"/>
  <c r="D21"/>
  <c r="X101" i="2"/>
  <c r="AA93"/>
  <c r="X93"/>
  <c r="T109"/>
  <c r="O9" i="6"/>
  <c r="P9"/>
  <c r="T102" i="2"/>
  <c r="L22" i="6"/>
  <c r="M22"/>
  <c r="AA82" i="2"/>
  <c r="X82"/>
  <c r="T93"/>
  <c r="L18" i="6"/>
  <c r="M18"/>
  <c r="X70" i="2"/>
  <c r="AA70"/>
  <c r="AA59"/>
  <c r="T62"/>
  <c r="F10" i="6"/>
  <c r="G10"/>
  <c r="X59" i="2"/>
  <c r="X31"/>
  <c r="T47"/>
  <c r="T111"/>
  <c r="O11" i="6"/>
  <c r="P11"/>
  <c r="X95" i="2"/>
  <c r="AA95"/>
  <c r="X88"/>
  <c r="T106"/>
  <c r="L26" i="6"/>
  <c r="M26"/>
  <c r="AA88" i="2"/>
  <c r="T100"/>
  <c r="L19" i="6"/>
  <c r="M19"/>
  <c r="X80" i="2"/>
  <c r="X72"/>
  <c r="AA72"/>
  <c r="T95"/>
  <c r="I19" i="6"/>
  <c r="J19"/>
  <c r="T90" i="2"/>
  <c r="I15" i="6"/>
  <c r="J15"/>
  <c r="AA65" i="2"/>
  <c r="X65"/>
  <c r="X57"/>
  <c r="T83"/>
  <c r="C24" i="6"/>
  <c r="D24"/>
  <c r="AA57" i="2"/>
  <c r="AA94"/>
  <c r="T110"/>
  <c r="O10" i="6"/>
  <c r="P10"/>
  <c r="X94" i="2"/>
  <c r="T105"/>
  <c r="L25" i="6"/>
  <c r="M25"/>
  <c r="X87" i="2"/>
  <c r="AA87"/>
  <c r="X79"/>
  <c r="AA79"/>
  <c r="T99"/>
  <c r="I25" i="6"/>
  <c r="J25"/>
  <c r="AA71" i="2"/>
  <c r="X71"/>
  <c r="T94"/>
  <c r="I17" i="6"/>
  <c r="J17"/>
  <c r="AA64" i="2"/>
  <c r="T89"/>
  <c r="F15" i="6"/>
  <c r="G15"/>
  <c r="X64" i="2"/>
  <c r="X56"/>
  <c r="T82"/>
  <c r="C23" i="6"/>
  <c r="D23"/>
  <c r="X26" i="2"/>
  <c r="AA81"/>
  <c r="T101"/>
  <c r="L20" i="6"/>
  <c r="M20"/>
  <c r="X81" i="2"/>
  <c r="X58"/>
  <c r="T84"/>
  <c r="C25" i="6"/>
  <c r="D25"/>
  <c r="T5" i="2"/>
  <c r="L4" i="6"/>
  <c r="M4"/>
  <c r="X32" i="2"/>
  <c r="X48"/>
  <c r="T75"/>
  <c r="C16" i="6"/>
  <c r="D16"/>
  <c r="X29" i="2"/>
  <c r="T55"/>
  <c r="O12" i="6"/>
  <c r="P12"/>
  <c r="T60" i="2"/>
  <c r="C15" i="6"/>
  <c r="D15"/>
  <c r="X25" i="2"/>
  <c r="X8"/>
  <c r="T9"/>
  <c r="O4" i="6"/>
  <c r="P4"/>
  <c r="T23" i="1"/>
  <c r="U23"/>
  <c r="AA86" i="2"/>
  <c r="X86"/>
  <c r="T104"/>
  <c r="L24" i="6"/>
  <c r="M24"/>
  <c r="X36" i="2"/>
  <c r="T43"/>
  <c r="L13" i="6"/>
  <c r="M13"/>
  <c r="X46" i="2"/>
  <c r="X102"/>
  <c r="T118"/>
  <c r="U6" i="6"/>
  <c r="V6"/>
  <c r="T76" i="2"/>
  <c r="C18" i="6"/>
  <c r="D18"/>
  <c r="X49" i="2"/>
  <c r="T112"/>
  <c r="O6" i="6"/>
  <c r="P6"/>
  <c r="AA96" i="2"/>
  <c r="X96"/>
  <c r="X85"/>
  <c r="AA85"/>
  <c r="T48"/>
  <c r="L16" i="6"/>
  <c r="M16"/>
  <c r="X73" i="2"/>
  <c r="T8"/>
  <c r="I6" i="6"/>
  <c r="J6"/>
  <c r="AA62" i="2"/>
  <c r="T87"/>
  <c r="F13" i="6"/>
  <c r="G13"/>
  <c r="X62" i="2"/>
  <c r="X50"/>
  <c r="T49"/>
  <c r="C10" i="6"/>
  <c r="D10"/>
  <c r="T74" i="2"/>
  <c r="C12" i="6"/>
  <c r="D12"/>
  <c r="X47" i="2"/>
  <c r="X37"/>
  <c r="T25"/>
  <c r="O5" i="6"/>
  <c r="P5"/>
  <c r="T58" i="2"/>
  <c r="L21" i="6"/>
  <c r="M21"/>
  <c r="X21" i="2"/>
  <c r="X22"/>
  <c r="T59"/>
  <c r="I18" i="6"/>
  <c r="J18"/>
  <c r="X9" i="2"/>
  <c r="T68"/>
  <c r="C14" i="6"/>
  <c r="D14"/>
  <c r="X40" i="2"/>
  <c r="X28"/>
  <c r="T64"/>
  <c r="I26" i="6"/>
  <c r="J26"/>
  <c r="T18" i="2"/>
  <c r="L5" i="6"/>
  <c r="M5"/>
  <c r="X17" i="2"/>
  <c r="T54"/>
  <c r="F8" i="6"/>
  <c r="G8"/>
  <c r="X34" i="2"/>
  <c r="X45"/>
  <c r="T73"/>
  <c r="C17" i="6"/>
  <c r="D17"/>
  <c r="X39" i="2"/>
  <c r="T67"/>
  <c r="O8" i="6"/>
  <c r="P8"/>
  <c r="T46" i="2"/>
  <c r="I14" i="6"/>
  <c r="J14"/>
  <c r="X35" i="2"/>
  <c r="X30"/>
  <c r="T44"/>
  <c r="L14" i="6"/>
  <c r="M14"/>
  <c r="T30" i="2"/>
  <c r="X19"/>
  <c r="X24"/>
  <c r="T38"/>
  <c r="L10" i="6"/>
  <c r="M10"/>
  <c r="Q3"/>
  <c r="X13" i="2"/>
  <c r="X18"/>
  <c r="T20"/>
  <c r="I10" i="6"/>
  <c r="J10"/>
  <c r="X3" i="2"/>
  <c r="T7"/>
  <c r="I5" i="6"/>
  <c r="J5"/>
  <c r="X147" i="1"/>
  <c r="X148"/>
  <c r="T22"/>
  <c r="U22"/>
  <c r="T52"/>
  <c r="U52"/>
  <c r="C19" i="5"/>
  <c r="D19"/>
  <c r="T83" i="1"/>
  <c r="U83"/>
  <c r="C51" i="5"/>
  <c r="D51"/>
  <c r="T93" i="1"/>
  <c r="U93"/>
  <c r="C52" i="5"/>
  <c r="D52"/>
  <c r="T162" i="1"/>
  <c r="U162"/>
  <c r="U16" i="5"/>
  <c r="V16"/>
  <c r="T88" i="1"/>
  <c r="U88"/>
  <c r="C50" i="5"/>
  <c r="D50"/>
  <c r="T161" i="1"/>
  <c r="U161"/>
  <c r="U15" i="5"/>
  <c r="T60" i="1"/>
  <c r="U60"/>
  <c r="I17" i="5"/>
  <c r="J17"/>
  <c r="H100" i="4"/>
  <c r="G100"/>
  <c r="I100"/>
  <c r="W118" i="2"/>
  <c r="Z118"/>
  <c r="Z119"/>
  <c r="W119"/>
  <c r="W162" i="1"/>
  <c r="Z162"/>
  <c r="W117" i="2"/>
  <c r="Z117"/>
  <c r="AA117"/>
  <c r="Z161" i="1"/>
  <c r="AA161"/>
  <c r="W161"/>
  <c r="L17" i="6"/>
  <c r="M17"/>
  <c r="U32" i="2"/>
  <c r="I13" i="6"/>
  <c r="J13"/>
  <c r="W160" i="1"/>
  <c r="Z160"/>
  <c r="AA160"/>
  <c r="Z159"/>
  <c r="AA159"/>
  <c r="W159"/>
  <c r="U29" i="2"/>
  <c r="L8" i="6"/>
  <c r="M8"/>
  <c r="U51" i="2"/>
  <c r="F7" i="6"/>
  <c r="G7"/>
  <c r="U34" i="2"/>
  <c r="C7" i="6"/>
  <c r="D7"/>
  <c r="Z115" i="2"/>
  <c r="AA115"/>
  <c r="W115"/>
  <c r="W116"/>
  <c r="Z116"/>
  <c r="AA116"/>
  <c r="X11"/>
  <c r="W11"/>
  <c r="Z114"/>
  <c r="AA114"/>
  <c r="W114"/>
  <c r="Z113"/>
  <c r="AA113"/>
  <c r="W113"/>
  <c r="W110"/>
  <c r="X7"/>
  <c r="W7"/>
  <c r="W158" i="1"/>
  <c r="Z158"/>
  <c r="AA158"/>
  <c r="U36" i="2"/>
  <c r="C8" i="6"/>
  <c r="D8"/>
  <c r="C6"/>
  <c r="D6"/>
  <c r="U33" i="2"/>
  <c r="U40"/>
  <c r="L11" i="6"/>
  <c r="M11"/>
  <c r="W111" i="2"/>
  <c r="Z111"/>
  <c r="AA111"/>
  <c r="W112"/>
  <c r="Z112"/>
  <c r="AA112"/>
  <c r="Z157" i="1"/>
  <c r="W157"/>
  <c r="X10" i="2"/>
  <c r="Z10"/>
  <c r="AA10"/>
  <c r="H3" i="6"/>
  <c r="Z155" i="1"/>
  <c r="W155"/>
  <c r="Z154"/>
  <c r="AA154"/>
  <c r="W154"/>
  <c r="W156"/>
  <c r="Z156"/>
  <c r="Z153"/>
  <c r="AA153"/>
  <c r="X5" i="2"/>
  <c r="W5"/>
  <c r="W152" i="1"/>
  <c r="Z152"/>
  <c r="AA152"/>
  <c r="W109" i="2"/>
  <c r="Z109"/>
  <c r="AA109"/>
  <c r="W107"/>
  <c r="Z107"/>
  <c r="AA107"/>
  <c r="W108"/>
  <c r="Z108"/>
  <c r="AA108"/>
  <c r="W151" i="1"/>
  <c r="Z151"/>
  <c r="AA151"/>
  <c r="U22" i="2"/>
  <c r="U52"/>
  <c r="U27"/>
  <c r="Z104"/>
  <c r="AA104"/>
  <c r="Z149" i="1"/>
  <c r="W149"/>
  <c r="Z150"/>
  <c r="AA150"/>
  <c r="W150"/>
  <c r="Z106" i="2"/>
  <c r="AA106"/>
  <c r="W106"/>
  <c r="W105"/>
  <c r="Z105"/>
  <c r="AA105"/>
  <c r="U11"/>
  <c r="U65"/>
  <c r="U21"/>
  <c r="W19"/>
  <c r="Z19"/>
  <c r="AA19"/>
  <c r="U73"/>
  <c r="W40"/>
  <c r="Z40"/>
  <c r="AA40"/>
  <c r="U25"/>
  <c r="Z62"/>
  <c r="W62"/>
  <c r="U104"/>
  <c r="U55"/>
  <c r="U5"/>
  <c r="Z81"/>
  <c r="W81"/>
  <c r="W64"/>
  <c r="Z64"/>
  <c r="Z79"/>
  <c r="W79"/>
  <c r="U83"/>
  <c r="W80"/>
  <c r="Z80"/>
  <c r="AA80"/>
  <c r="U111"/>
  <c r="U93"/>
  <c r="W101"/>
  <c r="Z101"/>
  <c r="AA101"/>
  <c r="U98"/>
  <c r="Z89"/>
  <c r="W89"/>
  <c r="W55"/>
  <c r="Z55"/>
  <c r="AA55"/>
  <c r="U78"/>
  <c r="U96"/>
  <c r="Z91"/>
  <c r="W91"/>
  <c r="U10"/>
  <c r="U12"/>
  <c r="U46"/>
  <c r="U18"/>
  <c r="W22"/>
  <c r="Z22"/>
  <c r="AA22"/>
  <c r="Z37"/>
  <c r="AA37"/>
  <c r="W37"/>
  <c r="U87"/>
  <c r="Z46"/>
  <c r="AA46"/>
  <c r="W46"/>
  <c r="Z86"/>
  <c r="W86"/>
  <c r="W29"/>
  <c r="Z29"/>
  <c r="AA29"/>
  <c r="U101"/>
  <c r="U89"/>
  <c r="U110"/>
  <c r="Z57"/>
  <c r="W57"/>
  <c r="U95"/>
  <c r="Z88"/>
  <c r="W88"/>
  <c r="U47"/>
  <c r="X5" i="6"/>
  <c r="W82" i="2"/>
  <c r="Z82"/>
  <c r="Z93"/>
  <c r="W93"/>
  <c r="U91"/>
  <c r="X6" i="6"/>
  <c r="Z77" i="2"/>
  <c r="AA77"/>
  <c r="W77"/>
  <c r="W67"/>
  <c r="Z67"/>
  <c r="AA67"/>
  <c r="W84"/>
  <c r="Z84"/>
  <c r="Z51"/>
  <c r="AA51"/>
  <c r="W51"/>
  <c r="W38"/>
  <c r="Z38"/>
  <c r="AA38"/>
  <c r="U7"/>
  <c r="U23"/>
  <c r="U38"/>
  <c r="U44"/>
  <c r="U67"/>
  <c r="Z34"/>
  <c r="AA34"/>
  <c r="W34"/>
  <c r="U64"/>
  <c r="U17"/>
  <c r="W21"/>
  <c r="Z21"/>
  <c r="AA21"/>
  <c r="W47"/>
  <c r="Z47"/>
  <c r="AA47"/>
  <c r="U49"/>
  <c r="U112"/>
  <c r="U118"/>
  <c r="U43"/>
  <c r="W25"/>
  <c r="Z25"/>
  <c r="AA25"/>
  <c r="U75"/>
  <c r="U15"/>
  <c r="U84"/>
  <c r="U82"/>
  <c r="U99"/>
  <c r="Z87"/>
  <c r="W87"/>
  <c r="Z65"/>
  <c r="W65"/>
  <c r="U100"/>
  <c r="W31"/>
  <c r="Z31"/>
  <c r="AA31"/>
  <c r="U80"/>
  <c r="W66"/>
  <c r="Z66"/>
  <c r="Z99"/>
  <c r="AA99"/>
  <c r="W99"/>
  <c r="U81"/>
  <c r="U35"/>
  <c r="Z90"/>
  <c r="AA90"/>
  <c r="W90"/>
  <c r="Z52"/>
  <c r="AA52"/>
  <c r="W52"/>
  <c r="Z41"/>
  <c r="AA41"/>
  <c r="W41"/>
  <c r="W75"/>
  <c r="Z75"/>
  <c r="AA75"/>
  <c r="U108"/>
  <c r="W68"/>
  <c r="Z68"/>
  <c r="AA68"/>
  <c r="W76"/>
  <c r="Z76"/>
  <c r="AA76"/>
  <c r="Z92"/>
  <c r="AA92"/>
  <c r="W92"/>
  <c r="U53"/>
  <c r="W14"/>
  <c r="Z14"/>
  <c r="AA14"/>
  <c r="U77"/>
  <c r="U3"/>
  <c r="Z23"/>
  <c r="AA23"/>
  <c r="W23"/>
  <c r="Z11"/>
  <c r="AA11"/>
  <c r="U56"/>
  <c r="U66"/>
  <c r="W12"/>
  <c r="Z12"/>
  <c r="AA12"/>
  <c r="Z33"/>
  <c r="AA33"/>
  <c r="W33"/>
  <c r="U116"/>
  <c r="Z69"/>
  <c r="AA69"/>
  <c r="W69"/>
  <c r="U119"/>
  <c r="W13"/>
  <c r="Z13"/>
  <c r="AA13"/>
  <c r="Z35"/>
  <c r="AA35"/>
  <c r="W35"/>
  <c r="Z17"/>
  <c r="AA17"/>
  <c r="W17"/>
  <c r="U59"/>
  <c r="U74"/>
  <c r="Z73"/>
  <c r="AA73"/>
  <c r="W73"/>
  <c r="W96"/>
  <c r="Z96"/>
  <c r="U28"/>
  <c r="U9"/>
  <c r="Z48"/>
  <c r="AA48"/>
  <c r="W48"/>
  <c r="U61"/>
  <c r="Z71"/>
  <c r="W71"/>
  <c r="Z94"/>
  <c r="W94"/>
  <c r="U90"/>
  <c r="U106"/>
  <c r="U62"/>
  <c r="U109"/>
  <c r="Z78"/>
  <c r="AA78"/>
  <c r="W78"/>
  <c r="U85"/>
  <c r="U103"/>
  <c r="W53"/>
  <c r="Z53"/>
  <c r="AA53"/>
  <c r="W61"/>
  <c r="Z61"/>
  <c r="U4"/>
  <c r="Z63"/>
  <c r="AA63"/>
  <c r="W63"/>
  <c r="U113"/>
  <c r="U24"/>
  <c r="U14"/>
  <c r="U72"/>
  <c r="W15"/>
  <c r="Z15"/>
  <c r="AA15"/>
  <c r="U71"/>
  <c r="Z42"/>
  <c r="AA42"/>
  <c r="W42"/>
  <c r="U92"/>
  <c r="U20"/>
  <c r="X4" i="6"/>
  <c r="U30" i="2"/>
  <c r="Z45"/>
  <c r="AA45"/>
  <c r="W45"/>
  <c r="U68"/>
  <c r="U48"/>
  <c r="U76"/>
  <c r="Z8"/>
  <c r="AA8"/>
  <c r="W8"/>
  <c r="U70"/>
  <c r="Z83"/>
  <c r="W83"/>
  <c r="W98"/>
  <c r="Z98"/>
  <c r="U79"/>
  <c r="U97"/>
  <c r="Z4"/>
  <c r="AA4"/>
  <c r="W4"/>
  <c r="W74"/>
  <c r="Z74"/>
  <c r="AA74"/>
  <c r="Z97"/>
  <c r="W97"/>
  <c r="Z16"/>
  <c r="AA16"/>
  <c r="W16"/>
  <c r="Z20"/>
  <c r="AA20"/>
  <c r="W20"/>
  <c r="U26"/>
  <c r="U41"/>
  <c r="W100"/>
  <c r="Z100"/>
  <c r="AA100"/>
  <c r="U16"/>
  <c r="Z103"/>
  <c r="AA103"/>
  <c r="W103"/>
  <c r="Z3"/>
  <c r="AA3"/>
  <c r="W3"/>
  <c r="Z18"/>
  <c r="AA18"/>
  <c r="W18"/>
  <c r="Z24"/>
  <c r="AA24"/>
  <c r="W24"/>
  <c r="Z30"/>
  <c r="AA30"/>
  <c r="W30"/>
  <c r="Z39"/>
  <c r="AA39"/>
  <c r="W39"/>
  <c r="U54"/>
  <c r="W28"/>
  <c r="Z28"/>
  <c r="AA28"/>
  <c r="W9"/>
  <c r="Z9"/>
  <c r="AA9"/>
  <c r="U58"/>
  <c r="W50"/>
  <c r="Z50"/>
  <c r="AA50"/>
  <c r="U8"/>
  <c r="Z85"/>
  <c r="W85"/>
  <c r="W49"/>
  <c r="Z49"/>
  <c r="AA49"/>
  <c r="Z102"/>
  <c r="AA102"/>
  <c r="W102"/>
  <c r="Z36"/>
  <c r="AA36"/>
  <c r="W36"/>
  <c r="U60"/>
  <c r="Z32"/>
  <c r="AA32"/>
  <c r="W32"/>
  <c r="W58"/>
  <c r="Z58"/>
  <c r="AA58"/>
  <c r="W26"/>
  <c r="Z26"/>
  <c r="AA26"/>
  <c r="Z56"/>
  <c r="AA56"/>
  <c r="W56"/>
  <c r="U94"/>
  <c r="U105"/>
  <c r="W72"/>
  <c r="Z72"/>
  <c r="W95"/>
  <c r="Z95"/>
  <c r="Z59"/>
  <c r="W59"/>
  <c r="W70"/>
  <c r="Z70"/>
  <c r="U102"/>
  <c r="U117"/>
  <c r="W54"/>
  <c r="Z54"/>
  <c r="AA54"/>
  <c r="U107"/>
  <c r="U115"/>
  <c r="U37"/>
  <c r="W60"/>
  <c r="Z60"/>
  <c r="U69"/>
  <c r="U114"/>
  <c r="U86"/>
  <c r="U57"/>
  <c r="U50"/>
  <c r="U63"/>
  <c r="W6"/>
  <c r="Z6"/>
  <c r="AA6"/>
  <c r="U13"/>
  <c r="U88"/>
  <c r="U19"/>
  <c r="U6"/>
  <c r="Z27"/>
  <c r="AA27"/>
  <c r="W27"/>
  <c r="Z44"/>
  <c r="AA44"/>
  <c r="W44"/>
  <c r="U39"/>
  <c r="W43"/>
  <c r="Z43"/>
  <c r="AA43"/>
  <c r="Z148" i="1"/>
  <c r="AA148"/>
  <c r="W148"/>
  <c r="Z147"/>
  <c r="AA147"/>
  <c r="W147"/>
  <c r="H83" i="4"/>
  <c r="H88"/>
  <c r="H96"/>
  <c r="H102"/>
  <c r="Y135" i="1"/>
  <c r="Y136"/>
  <c r="Y137"/>
  <c r="Y138"/>
  <c r="Y139"/>
  <c r="H205" i="4"/>
  <c r="G205"/>
  <c r="I205"/>
  <c r="H109"/>
  <c r="G109"/>
  <c r="I109"/>
  <c r="H91"/>
  <c r="G91"/>
  <c r="I91"/>
  <c r="H85"/>
  <c r="G85"/>
  <c r="I85"/>
  <c r="H61"/>
  <c r="G61"/>
  <c r="H144"/>
  <c r="G144"/>
  <c r="I144"/>
  <c r="H143"/>
  <c r="G143"/>
  <c r="I143"/>
  <c r="H117"/>
  <c r="G117"/>
  <c r="I117"/>
  <c r="H69"/>
  <c r="G69"/>
  <c r="I69"/>
  <c r="H68"/>
  <c r="G68"/>
  <c r="I68"/>
  <c r="H163"/>
  <c r="G163"/>
  <c r="I163"/>
  <c r="H45"/>
  <c r="G45"/>
  <c r="I45"/>
  <c r="H34"/>
  <c r="G34"/>
  <c r="I34"/>
  <c r="H21"/>
  <c r="G21"/>
  <c r="I21"/>
  <c r="H162"/>
  <c r="G162"/>
  <c r="I162"/>
  <c r="H242"/>
  <c r="G242"/>
  <c r="I242"/>
  <c r="H42"/>
  <c r="G42"/>
  <c r="I42"/>
  <c r="H241"/>
  <c r="G241"/>
  <c r="I241"/>
  <c r="H126"/>
  <c r="G126"/>
  <c r="I126"/>
  <c r="H122"/>
  <c r="G122"/>
  <c r="I122"/>
  <c r="H131"/>
  <c r="G131"/>
  <c r="I131"/>
  <c r="H224"/>
  <c r="G224"/>
  <c r="I224"/>
  <c r="H139"/>
  <c r="G139"/>
  <c r="I139"/>
  <c r="G88"/>
  <c r="I88"/>
  <c r="G83"/>
  <c r="I83"/>
  <c r="H179"/>
  <c r="G179"/>
  <c r="I179"/>
  <c r="H82"/>
  <c r="G82"/>
  <c r="I82"/>
  <c r="H59"/>
  <c r="G59"/>
  <c r="I59"/>
  <c r="H235"/>
  <c r="G235"/>
  <c r="I235"/>
  <c r="H121"/>
  <c r="G121"/>
  <c r="I121"/>
  <c r="H180"/>
  <c r="G180"/>
  <c r="I180"/>
  <c r="H67"/>
  <c r="G67"/>
  <c r="I67"/>
  <c r="H231"/>
  <c r="G231"/>
  <c r="I231"/>
  <c r="H229"/>
  <c r="G229"/>
  <c r="I229"/>
  <c r="H187"/>
  <c r="G187"/>
  <c r="I187"/>
  <c r="H118"/>
  <c r="G118"/>
  <c r="I118"/>
  <c r="H27"/>
  <c r="G27"/>
  <c r="I27"/>
  <c r="H13"/>
  <c r="G13"/>
  <c r="I13"/>
  <c r="G96"/>
  <c r="I96"/>
  <c r="H190"/>
  <c r="G190"/>
  <c r="I190"/>
  <c r="H81"/>
  <c r="G81"/>
  <c r="I81"/>
  <c r="H240"/>
  <c r="G240"/>
  <c r="I240"/>
  <c r="H130"/>
  <c r="G130"/>
  <c r="I130"/>
  <c r="H239"/>
  <c r="G239"/>
  <c r="I239"/>
  <c r="H189"/>
  <c r="G189"/>
  <c r="I189"/>
  <c r="H29"/>
  <c r="G29"/>
  <c r="I29"/>
  <c r="H171"/>
  <c r="G171"/>
  <c r="I171"/>
  <c r="H186"/>
  <c r="G186"/>
  <c r="I186"/>
  <c r="H138"/>
  <c r="G138"/>
  <c r="I138"/>
  <c r="H217"/>
  <c r="G217"/>
  <c r="I217"/>
  <c r="H135"/>
  <c r="G135"/>
  <c r="I135"/>
  <c r="H120"/>
  <c r="G120"/>
  <c r="I120"/>
  <c r="H178"/>
  <c r="G178"/>
  <c r="I178"/>
  <c r="H58"/>
  <c r="G58"/>
  <c r="I58"/>
  <c r="H49"/>
  <c r="G49"/>
  <c r="I49"/>
  <c r="H184"/>
  <c r="G184"/>
  <c r="I184"/>
  <c r="H11"/>
  <c r="G11"/>
  <c r="I11"/>
  <c r="H221"/>
  <c r="G221"/>
  <c r="I221"/>
  <c r="H212"/>
  <c r="G212"/>
  <c r="I212"/>
  <c r="H211"/>
  <c r="G211"/>
  <c r="I211"/>
  <c r="H66"/>
  <c r="G66"/>
  <c r="I66"/>
  <c r="H48"/>
  <c r="G48"/>
  <c r="I48"/>
  <c r="H78"/>
  <c r="G78"/>
  <c r="I78"/>
  <c r="H150"/>
  <c r="G150"/>
  <c r="I150"/>
  <c r="H134"/>
  <c r="G134"/>
  <c r="I134"/>
  <c r="H210"/>
  <c r="G210"/>
  <c r="I210"/>
  <c r="H16"/>
  <c r="G16"/>
  <c r="I16"/>
  <c r="H28"/>
  <c r="G28"/>
  <c r="I28"/>
  <c r="H24"/>
  <c r="G24"/>
  <c r="I24"/>
  <c r="H101"/>
  <c r="G101"/>
  <c r="I101"/>
  <c r="H170"/>
  <c r="G170"/>
  <c r="I170"/>
  <c r="H44"/>
  <c r="G44"/>
  <c r="I44"/>
  <c r="H160"/>
  <c r="G160"/>
  <c r="I160"/>
  <c r="H133"/>
  <c r="G133"/>
  <c r="I133"/>
  <c r="H188"/>
  <c r="G188"/>
  <c r="I188"/>
  <c r="H216"/>
  <c r="G216"/>
  <c r="I216"/>
  <c r="H214"/>
  <c r="G214"/>
  <c r="I214"/>
  <c r="H23"/>
  <c r="G23"/>
  <c r="I23"/>
  <c r="H238"/>
  <c r="G238"/>
  <c r="I238"/>
  <c r="H206"/>
  <c r="G206"/>
  <c r="I206"/>
  <c r="H125"/>
  <c r="G125"/>
  <c r="I125"/>
  <c r="H47"/>
  <c r="G47"/>
  <c r="I47"/>
  <c r="H12"/>
  <c r="G12"/>
  <c r="I12"/>
  <c r="H43"/>
  <c r="G43"/>
  <c r="I43"/>
  <c r="H46"/>
  <c r="G46"/>
  <c r="I46"/>
  <c r="H209"/>
  <c r="G209"/>
  <c r="I209"/>
  <c r="H18"/>
  <c r="G18"/>
  <c r="I18"/>
  <c r="H183"/>
  <c r="G183"/>
  <c r="I183"/>
  <c r="H161"/>
  <c r="G161"/>
  <c r="I161"/>
  <c r="H129"/>
  <c r="G129"/>
  <c r="I129"/>
  <c r="H185"/>
  <c r="G185"/>
  <c r="I185"/>
  <c r="H218"/>
  <c r="G218"/>
  <c r="I218"/>
  <c r="H182"/>
  <c r="G182"/>
  <c r="I182"/>
  <c r="H137"/>
  <c r="G137"/>
  <c r="I137"/>
  <c r="H80"/>
  <c r="G80"/>
  <c r="I80"/>
  <c r="H79"/>
  <c r="G79"/>
  <c r="I79"/>
  <c r="H158"/>
  <c r="G158"/>
  <c r="I158"/>
  <c r="H15"/>
  <c r="G15"/>
  <c r="I15"/>
  <c r="H10"/>
  <c r="G10"/>
  <c r="I10"/>
  <c r="H237"/>
  <c r="G237"/>
  <c r="I237"/>
  <c r="H70"/>
  <c r="G70"/>
  <c r="I70"/>
  <c r="H22"/>
  <c r="G22"/>
  <c r="I22"/>
  <c r="H208"/>
  <c r="G208"/>
  <c r="I208"/>
  <c r="H176"/>
  <c r="G176"/>
  <c r="I176"/>
  <c r="H33"/>
  <c r="G33"/>
  <c r="I33"/>
  <c r="H26"/>
  <c r="G26"/>
  <c r="I26"/>
  <c r="H106"/>
  <c r="G106"/>
  <c r="I106"/>
  <c r="H124"/>
  <c r="G124"/>
  <c r="I124"/>
  <c r="H227"/>
  <c r="G227"/>
  <c r="I227"/>
  <c r="H72"/>
  <c r="G72"/>
  <c r="I72"/>
  <c r="H14"/>
  <c r="G14"/>
  <c r="I14"/>
  <c r="H25"/>
  <c r="G25"/>
  <c r="I25"/>
  <c r="H195"/>
  <c r="G195"/>
  <c r="I195"/>
  <c r="H230"/>
  <c r="G230"/>
  <c r="I230"/>
  <c r="H103"/>
  <c r="G103"/>
  <c r="I103"/>
  <c r="H119"/>
  <c r="G119"/>
  <c r="I119"/>
  <c r="H159"/>
  <c r="G159"/>
  <c r="I159"/>
  <c r="H74"/>
  <c r="G74"/>
  <c r="I74"/>
  <c r="H123"/>
  <c r="G123"/>
  <c r="I123"/>
  <c r="H226"/>
  <c r="G226"/>
  <c r="I226"/>
  <c r="H225"/>
  <c r="G225"/>
  <c r="I225"/>
  <c r="H17"/>
  <c r="G17"/>
  <c r="I17"/>
  <c r="H181"/>
  <c r="G181"/>
  <c r="I181"/>
  <c r="H177"/>
  <c r="G177"/>
  <c r="I177"/>
  <c r="H165"/>
  <c r="G165"/>
  <c r="I165"/>
  <c r="H128"/>
  <c r="G128"/>
  <c r="I128"/>
  <c r="H236"/>
  <c r="G236"/>
  <c r="I236"/>
  <c r="H207"/>
  <c r="G207"/>
  <c r="I207"/>
  <c r="H71"/>
  <c r="G71"/>
  <c r="I71"/>
  <c r="H223"/>
  <c r="G223"/>
  <c r="I223"/>
  <c r="H213"/>
  <c r="G213"/>
  <c r="I213"/>
  <c r="H9"/>
  <c r="G9"/>
  <c r="I9"/>
  <c r="H222"/>
  <c r="G222"/>
  <c r="I222"/>
  <c r="H196"/>
  <c r="G196"/>
  <c r="I196"/>
  <c r="H164"/>
  <c r="G164"/>
  <c r="I164"/>
  <c r="H136"/>
  <c r="G136"/>
  <c r="I136"/>
  <c r="G102"/>
  <c r="I102"/>
  <c r="H132"/>
  <c r="G132"/>
  <c r="I132"/>
  <c r="H127"/>
  <c r="G127"/>
  <c r="I127"/>
  <c r="H250"/>
  <c r="G250"/>
  <c r="I250"/>
  <c r="H60"/>
  <c r="G60"/>
  <c r="I60"/>
  <c r="H199"/>
  <c r="G199"/>
  <c r="I199"/>
  <c r="H175"/>
  <c r="G175"/>
  <c r="I175"/>
  <c r="H111"/>
  <c r="G111"/>
  <c r="I111"/>
  <c r="H113"/>
  <c r="G113"/>
  <c r="I113"/>
  <c r="H174"/>
  <c r="G174"/>
  <c r="I174"/>
  <c r="H154"/>
  <c r="G154"/>
  <c r="I154"/>
  <c r="H172"/>
  <c r="G172"/>
  <c r="I172"/>
  <c r="H77"/>
  <c r="G77"/>
  <c r="I77"/>
  <c r="H93"/>
  <c r="G93"/>
  <c r="I93"/>
  <c r="H32"/>
  <c r="G32"/>
  <c r="I32"/>
  <c r="H249"/>
  <c r="G249"/>
  <c r="I249"/>
  <c r="H169"/>
  <c r="G169"/>
  <c r="I169"/>
  <c r="H246"/>
  <c r="G246"/>
  <c r="I246"/>
  <c r="H63"/>
  <c r="G63"/>
  <c r="I63"/>
  <c r="H107"/>
  <c r="G107"/>
  <c r="I107"/>
  <c r="H57"/>
  <c r="G57"/>
  <c r="I57"/>
  <c r="H245"/>
  <c r="G245"/>
  <c r="I245"/>
  <c r="H173"/>
  <c r="G173"/>
  <c r="I173"/>
  <c r="H141"/>
  <c r="G141"/>
  <c r="I141"/>
  <c r="H86"/>
  <c r="G86"/>
  <c r="I86"/>
  <c r="H156"/>
  <c r="G156"/>
  <c r="I156"/>
  <c r="H219"/>
  <c r="G219"/>
  <c r="I219"/>
  <c r="H36"/>
  <c r="G36"/>
  <c r="I36"/>
  <c r="H99"/>
  <c r="G99"/>
  <c r="I99"/>
  <c r="H200"/>
  <c r="G200"/>
  <c r="I200"/>
  <c r="H248"/>
  <c r="G248"/>
  <c r="I248"/>
  <c r="H38"/>
  <c r="G38"/>
  <c r="I38"/>
  <c r="H94"/>
  <c r="G94"/>
  <c r="I94"/>
  <c r="H155"/>
  <c r="G155"/>
  <c r="I155"/>
  <c r="H157"/>
  <c r="G157"/>
  <c r="I157"/>
  <c r="H244"/>
  <c r="G244"/>
  <c r="I244"/>
  <c r="H4"/>
  <c r="G4"/>
  <c r="I4"/>
  <c r="H151"/>
  <c r="G151"/>
  <c r="I151"/>
  <c r="H87"/>
  <c r="G87"/>
  <c r="I87"/>
  <c r="H55"/>
  <c r="G55"/>
  <c r="I55"/>
  <c r="H203"/>
  <c r="G203"/>
  <c r="I203"/>
  <c r="H62"/>
  <c r="G62"/>
  <c r="I62"/>
  <c r="H105"/>
  <c r="G105"/>
  <c r="I105"/>
  <c r="H89"/>
  <c r="G89"/>
  <c r="I89"/>
  <c r="H247"/>
  <c r="G247"/>
  <c r="I247"/>
  <c r="H35"/>
  <c r="G35"/>
  <c r="I35"/>
  <c r="H202"/>
  <c r="G202"/>
  <c r="I202"/>
  <c r="H108"/>
  <c r="G108"/>
  <c r="I108"/>
  <c r="H153"/>
  <c r="G153"/>
  <c r="I153"/>
  <c r="H39"/>
  <c r="G39"/>
  <c r="I39"/>
  <c r="H90"/>
  <c r="G90"/>
  <c r="I90"/>
  <c r="H76"/>
  <c r="G76"/>
  <c r="I76"/>
  <c r="H64"/>
  <c r="G64"/>
  <c r="I64"/>
  <c r="H41"/>
  <c r="G41"/>
  <c r="I41"/>
  <c r="H116"/>
  <c r="G116"/>
  <c r="I116"/>
  <c r="H228"/>
  <c r="G228"/>
  <c r="I228"/>
  <c r="H8"/>
  <c r="G8"/>
  <c r="I8"/>
  <c r="H220"/>
  <c r="G220"/>
  <c r="I220"/>
  <c r="H201"/>
  <c r="G201"/>
  <c r="I201"/>
  <c r="H198"/>
  <c r="G198"/>
  <c r="I198"/>
  <c r="H6"/>
  <c r="G6"/>
  <c r="I6"/>
  <c r="H233"/>
  <c r="G233"/>
  <c r="H95"/>
  <c r="G95"/>
  <c r="I95"/>
  <c r="H92"/>
  <c r="G92"/>
  <c r="I92"/>
  <c r="H5"/>
  <c r="G5"/>
  <c r="I5"/>
  <c r="H215"/>
  <c r="G215"/>
  <c r="I215"/>
  <c r="H31"/>
  <c r="G31"/>
  <c r="I31"/>
  <c r="H37"/>
  <c r="G37"/>
  <c r="I37"/>
  <c r="H140"/>
  <c r="G140"/>
  <c r="H142"/>
  <c r="G142"/>
  <c r="I142"/>
  <c r="H110"/>
  <c r="G110"/>
  <c r="I110"/>
  <c r="H234"/>
  <c r="G234"/>
  <c r="I234"/>
  <c r="H114"/>
  <c r="G114"/>
  <c r="I114"/>
  <c r="H112"/>
  <c r="G112"/>
  <c r="I112"/>
  <c r="H3"/>
  <c r="G3"/>
  <c r="I3"/>
  <c r="H204"/>
  <c r="G204"/>
  <c r="I204"/>
  <c r="H98"/>
  <c r="G98"/>
  <c r="I98"/>
  <c r="H56"/>
  <c r="G56"/>
  <c r="I56"/>
  <c r="H232"/>
  <c r="G232"/>
  <c r="I232"/>
  <c r="H30"/>
  <c r="G30"/>
  <c r="I30"/>
  <c r="H7"/>
  <c r="G7"/>
  <c r="I7"/>
  <c r="H152"/>
  <c r="G152"/>
  <c r="I152"/>
  <c r="H197"/>
  <c r="G197"/>
  <c r="I197"/>
  <c r="H40"/>
  <c r="G40"/>
  <c r="I40"/>
  <c r="H115"/>
  <c r="G115"/>
  <c r="I115"/>
  <c r="H65"/>
  <c r="G65"/>
  <c r="I65"/>
  <c r="H104"/>
  <c r="G104"/>
  <c r="I104"/>
  <c r="C229" i="19"/>
  <c r="C228"/>
  <c r="C227"/>
  <c r="C226"/>
  <c r="C225"/>
  <c r="C224"/>
  <c r="C223"/>
  <c r="C222"/>
  <c r="C181"/>
  <c r="C182"/>
  <c r="C183"/>
  <c r="C184"/>
  <c r="C185"/>
  <c r="C186"/>
  <c r="C60"/>
  <c r="C187"/>
  <c r="C61"/>
  <c r="C188"/>
  <c r="C189"/>
  <c r="C62"/>
  <c r="C63"/>
  <c r="C64"/>
  <c r="C190"/>
  <c r="C191"/>
  <c r="C65"/>
  <c r="C192"/>
  <c r="C193"/>
  <c r="C194"/>
  <c r="C195"/>
  <c r="C66"/>
  <c r="C196"/>
  <c r="C197"/>
  <c r="C198"/>
  <c r="C67"/>
  <c r="C68"/>
  <c r="C199"/>
  <c r="C69"/>
  <c r="C70"/>
  <c r="C200"/>
  <c r="C201"/>
  <c r="C71"/>
  <c r="C72"/>
  <c r="C202"/>
  <c r="C73"/>
  <c r="C74"/>
  <c r="C203"/>
  <c r="C204"/>
  <c r="C75"/>
  <c r="C205"/>
  <c r="C206"/>
  <c r="C207"/>
  <c r="C208"/>
  <c r="C209"/>
  <c r="C76"/>
  <c r="C210"/>
  <c r="C77"/>
  <c r="C78"/>
  <c r="C79"/>
  <c r="C211"/>
  <c r="C212"/>
  <c r="C213"/>
  <c r="C80"/>
  <c r="C81"/>
  <c r="C82"/>
  <c r="C214"/>
  <c r="C215"/>
  <c r="C216"/>
  <c r="C217"/>
  <c r="C218"/>
  <c r="C219"/>
  <c r="C83"/>
  <c r="C84"/>
  <c r="C58"/>
  <c r="C59"/>
  <c r="G2"/>
  <c r="I2"/>
  <c r="H2"/>
  <c r="G3"/>
  <c r="I3"/>
  <c r="H3"/>
  <c r="G86"/>
  <c r="I86"/>
  <c r="H86"/>
  <c r="G4"/>
  <c r="I4"/>
  <c r="H4"/>
  <c r="G87"/>
  <c r="I87"/>
  <c r="H87"/>
  <c r="G88"/>
  <c r="I88"/>
  <c r="H88"/>
  <c r="G89"/>
  <c r="I89"/>
  <c r="H89"/>
  <c r="G90"/>
  <c r="I90"/>
  <c r="H90"/>
  <c r="G91"/>
  <c r="I91"/>
  <c r="H91"/>
  <c r="G92"/>
  <c r="I92"/>
  <c r="H92"/>
  <c r="G5"/>
  <c r="I5"/>
  <c r="H5"/>
  <c r="G6"/>
  <c r="I6"/>
  <c r="H6"/>
  <c r="G93"/>
  <c r="I93"/>
  <c r="H93"/>
  <c r="G94"/>
  <c r="I94"/>
  <c r="H94"/>
  <c r="G95"/>
  <c r="I95"/>
  <c r="H95"/>
  <c r="G96"/>
  <c r="I96"/>
  <c r="H96"/>
  <c r="G7"/>
  <c r="I7"/>
  <c r="H7"/>
  <c r="G97"/>
  <c r="I97"/>
  <c r="H97"/>
  <c r="G8"/>
  <c r="I8"/>
  <c r="H8"/>
  <c r="G98"/>
  <c r="I98"/>
  <c r="H98"/>
  <c r="G99"/>
  <c r="I99"/>
  <c r="H99"/>
  <c r="G100"/>
  <c r="I100"/>
  <c r="H100"/>
  <c r="G101"/>
  <c r="I101"/>
  <c r="H101"/>
  <c r="G9"/>
  <c r="I9"/>
  <c r="H9"/>
  <c r="G102"/>
  <c r="I102"/>
  <c r="H102"/>
  <c r="G10"/>
  <c r="I10"/>
  <c r="H10"/>
  <c r="G11"/>
  <c r="I11"/>
  <c r="H11"/>
  <c r="G103"/>
  <c r="I103"/>
  <c r="H103"/>
  <c r="G104"/>
  <c r="I104"/>
  <c r="H104"/>
  <c r="G12"/>
  <c r="I12"/>
  <c r="H12"/>
  <c r="G105"/>
  <c r="I105"/>
  <c r="H105"/>
  <c r="G13"/>
  <c r="I13"/>
  <c r="H13"/>
  <c r="G14"/>
  <c r="I14"/>
  <c r="H14"/>
  <c r="G106"/>
  <c r="I106"/>
  <c r="H106"/>
  <c r="G15"/>
  <c r="I15"/>
  <c r="H15"/>
  <c r="G107"/>
  <c r="I107"/>
  <c r="H107"/>
  <c r="G108"/>
  <c r="I108"/>
  <c r="H108"/>
  <c r="G16"/>
  <c r="I16"/>
  <c r="H16"/>
  <c r="G109"/>
  <c r="I109"/>
  <c r="H109"/>
  <c r="G110"/>
  <c r="I110"/>
  <c r="H110"/>
  <c r="G111"/>
  <c r="I111"/>
  <c r="H111"/>
  <c r="G112"/>
  <c r="I112"/>
  <c r="H112"/>
  <c r="G113"/>
  <c r="I113"/>
  <c r="H113"/>
  <c r="G114"/>
  <c r="I114"/>
  <c r="H114"/>
  <c r="G115"/>
  <c r="I115"/>
  <c r="H115"/>
  <c r="G116"/>
  <c r="I116"/>
  <c r="H116"/>
  <c r="G17"/>
  <c r="I17"/>
  <c r="H17"/>
  <c r="G117"/>
  <c r="I117"/>
  <c r="H117"/>
  <c r="G118"/>
  <c r="I118"/>
  <c r="H118"/>
  <c r="G119"/>
  <c r="I119"/>
  <c r="H119"/>
  <c r="G120"/>
  <c r="I120"/>
  <c r="H120"/>
  <c r="G18"/>
  <c r="I18"/>
  <c r="H18"/>
  <c r="G19"/>
  <c r="I19"/>
  <c r="H19"/>
  <c r="G121"/>
  <c r="I121"/>
  <c r="H121"/>
  <c r="G20"/>
  <c r="H20"/>
  <c r="I20"/>
  <c r="G21"/>
  <c r="I21"/>
  <c r="H21"/>
  <c r="G122"/>
  <c r="I122"/>
  <c r="H122"/>
  <c r="G123"/>
  <c r="I123"/>
  <c r="H123"/>
  <c r="G124"/>
  <c r="I124"/>
  <c r="H124"/>
  <c r="G125"/>
  <c r="I125"/>
  <c r="H125"/>
  <c r="G22"/>
  <c r="I22"/>
  <c r="H22"/>
  <c r="G126"/>
  <c r="I126"/>
  <c r="H126"/>
  <c r="G23"/>
  <c r="I23"/>
  <c r="H23"/>
  <c r="G127"/>
  <c r="I127"/>
  <c r="H127"/>
  <c r="G128"/>
  <c r="I128"/>
  <c r="H128"/>
  <c r="G129"/>
  <c r="I129"/>
  <c r="H129"/>
  <c r="G24"/>
  <c r="I24"/>
  <c r="H24"/>
  <c r="G130"/>
  <c r="I130"/>
  <c r="H130"/>
  <c r="G131"/>
  <c r="I131"/>
  <c r="H131"/>
  <c r="G132"/>
  <c r="I132"/>
  <c r="H132"/>
  <c r="G25"/>
  <c r="I25"/>
  <c r="H25"/>
  <c r="G26"/>
  <c r="I26"/>
  <c r="H26"/>
  <c r="G133"/>
  <c r="I133"/>
  <c r="H133"/>
  <c r="G27"/>
  <c r="I27"/>
  <c r="H27"/>
  <c r="G134"/>
  <c r="I134"/>
  <c r="H134"/>
  <c r="G135"/>
  <c r="I135"/>
  <c r="H135"/>
  <c r="G136"/>
  <c r="I136"/>
  <c r="H136"/>
  <c r="G137"/>
  <c r="I137"/>
  <c r="H137"/>
  <c r="G138"/>
  <c r="I138"/>
  <c r="H138"/>
  <c r="G139"/>
  <c r="I139"/>
  <c r="H139"/>
  <c r="G140"/>
  <c r="I140"/>
  <c r="H140"/>
  <c r="G28"/>
  <c r="I28"/>
  <c r="H28"/>
  <c r="G29"/>
  <c r="I29"/>
  <c r="H29"/>
  <c r="G141"/>
  <c r="I141"/>
  <c r="H141"/>
  <c r="G142"/>
  <c r="I142"/>
  <c r="H142"/>
  <c r="G143"/>
  <c r="I143"/>
  <c r="H143"/>
  <c r="G30"/>
  <c r="I30"/>
  <c r="H30"/>
  <c r="G144"/>
  <c r="I144"/>
  <c r="H144"/>
  <c r="G31"/>
  <c r="I31"/>
  <c r="H31"/>
  <c r="G145"/>
  <c r="I145"/>
  <c r="H145"/>
  <c r="G146"/>
  <c r="I146"/>
  <c r="H146"/>
  <c r="G32"/>
  <c r="I32"/>
  <c r="H32"/>
  <c r="G147"/>
  <c r="I147"/>
  <c r="H147"/>
  <c r="G148"/>
  <c r="I148"/>
  <c r="H148"/>
  <c r="G149"/>
  <c r="I149"/>
  <c r="H149"/>
  <c r="G33"/>
  <c r="I33"/>
  <c r="H33"/>
  <c r="G34"/>
  <c r="I34"/>
  <c r="H34"/>
  <c r="G150"/>
  <c r="I150"/>
  <c r="H150"/>
  <c r="G35"/>
  <c r="I35"/>
  <c r="H35"/>
  <c r="G36"/>
  <c r="I36"/>
  <c r="H36"/>
  <c r="G151"/>
  <c r="I151"/>
  <c r="H151"/>
  <c r="G152"/>
  <c r="I152"/>
  <c r="H152"/>
  <c r="G37"/>
  <c r="I37"/>
  <c r="H37"/>
  <c r="G38"/>
  <c r="H38"/>
  <c r="I38"/>
  <c r="G153"/>
  <c r="I153"/>
  <c r="H153"/>
  <c r="G39"/>
  <c r="I39"/>
  <c r="H39"/>
  <c r="G40"/>
  <c r="I40"/>
  <c r="H40"/>
  <c r="G154"/>
  <c r="I154"/>
  <c r="H154"/>
  <c r="G155"/>
  <c r="I155"/>
  <c r="H155"/>
  <c r="G156"/>
  <c r="I156"/>
  <c r="H156"/>
  <c r="G41"/>
  <c r="H41"/>
  <c r="I41"/>
  <c r="G42"/>
  <c r="I42"/>
  <c r="H42"/>
  <c r="G43"/>
  <c r="I43"/>
  <c r="H43"/>
  <c r="G44"/>
  <c r="I44"/>
  <c r="H44"/>
  <c r="G157"/>
  <c r="I157"/>
  <c r="H157"/>
  <c r="G158"/>
  <c r="I158"/>
  <c r="H158"/>
  <c r="G159"/>
  <c r="I159"/>
  <c r="H159"/>
  <c r="G160"/>
  <c r="I160"/>
  <c r="H160"/>
  <c r="G161"/>
  <c r="I161"/>
  <c r="H161"/>
  <c r="G45"/>
  <c r="I45"/>
  <c r="H45"/>
  <c r="G46"/>
  <c r="I46"/>
  <c r="H46"/>
  <c r="G47"/>
  <c r="I47"/>
  <c r="H47"/>
  <c r="G48"/>
  <c r="I48"/>
  <c r="H48"/>
  <c r="G162"/>
  <c r="I162"/>
  <c r="H162"/>
  <c r="G163"/>
  <c r="I163"/>
  <c r="H163"/>
  <c r="G49"/>
  <c r="I49"/>
  <c r="H49"/>
  <c r="G164"/>
  <c r="I164"/>
  <c r="H164"/>
  <c r="G50"/>
  <c r="I50"/>
  <c r="H50"/>
  <c r="G165"/>
  <c r="I165"/>
  <c r="H165"/>
  <c r="G51"/>
  <c r="I51"/>
  <c r="H51"/>
  <c r="G52"/>
  <c r="I52"/>
  <c r="H52"/>
  <c r="G166"/>
  <c r="I166"/>
  <c r="H166"/>
  <c r="G167"/>
  <c r="I167"/>
  <c r="H167"/>
  <c r="G168"/>
  <c r="I168"/>
  <c r="H168"/>
  <c r="G169"/>
  <c r="I169"/>
  <c r="H169"/>
  <c r="G170"/>
  <c r="I170"/>
  <c r="H170"/>
  <c r="G53"/>
  <c r="I53"/>
  <c r="H53"/>
  <c r="G54"/>
  <c r="I54"/>
  <c r="H54"/>
  <c r="G171"/>
  <c r="I171"/>
  <c r="H171"/>
  <c r="G172"/>
  <c r="I172"/>
  <c r="H172"/>
  <c r="G55"/>
  <c r="I55"/>
  <c r="H55"/>
  <c r="G173"/>
  <c r="I173"/>
  <c r="H173"/>
  <c r="G56"/>
  <c r="I56"/>
  <c r="H56"/>
  <c r="G174"/>
  <c r="I174"/>
  <c r="H174"/>
  <c r="G175"/>
  <c r="I175"/>
  <c r="H175"/>
  <c r="G57"/>
  <c r="I57"/>
  <c r="H57"/>
  <c r="G176"/>
  <c r="I176"/>
  <c r="H176"/>
  <c r="G177"/>
  <c r="I177"/>
  <c r="H177"/>
  <c r="G178"/>
  <c r="I178"/>
  <c r="H178"/>
  <c r="G179"/>
  <c r="I179"/>
  <c r="H179"/>
  <c r="G180"/>
  <c r="I180"/>
  <c r="H180"/>
  <c r="G58"/>
  <c r="I58"/>
  <c r="H58"/>
  <c r="G59"/>
  <c r="I59"/>
  <c r="H59"/>
  <c r="G181"/>
  <c r="I181"/>
  <c r="H181"/>
  <c r="G182"/>
  <c r="I182"/>
  <c r="H182"/>
  <c r="G183"/>
  <c r="I183"/>
  <c r="H183"/>
  <c r="G184"/>
  <c r="I184"/>
  <c r="H184"/>
  <c r="G185"/>
  <c r="I185"/>
  <c r="H185"/>
  <c r="G186"/>
  <c r="I186"/>
  <c r="H186"/>
  <c r="G60"/>
  <c r="I60"/>
  <c r="H60"/>
  <c r="G187"/>
  <c r="I187"/>
  <c r="H187"/>
  <c r="G61"/>
  <c r="I61"/>
  <c r="H61"/>
  <c r="G188"/>
  <c r="I188"/>
  <c r="H188"/>
  <c r="G189"/>
  <c r="I189"/>
  <c r="H189"/>
  <c r="G62"/>
  <c r="I62"/>
  <c r="H62"/>
  <c r="G63"/>
  <c r="I63"/>
  <c r="H63"/>
  <c r="G64"/>
  <c r="I64"/>
  <c r="H64"/>
  <c r="G190"/>
  <c r="I190"/>
  <c r="H190"/>
  <c r="G191"/>
  <c r="I191"/>
  <c r="H191"/>
  <c r="G65"/>
  <c r="I65"/>
  <c r="H65"/>
  <c r="G192"/>
  <c r="I192"/>
  <c r="H192"/>
  <c r="G193"/>
  <c r="I193"/>
  <c r="H193"/>
  <c r="G194"/>
  <c r="I194"/>
  <c r="H194"/>
  <c r="G195"/>
  <c r="I195"/>
  <c r="H195"/>
  <c r="G66"/>
  <c r="I66"/>
  <c r="H66"/>
  <c r="G196"/>
  <c r="I196"/>
  <c r="H196"/>
  <c r="G197"/>
  <c r="I197"/>
  <c r="H197"/>
  <c r="G198"/>
  <c r="I198"/>
  <c r="H198"/>
  <c r="G67"/>
  <c r="I67"/>
  <c r="H67"/>
  <c r="G68"/>
  <c r="I68"/>
  <c r="H68"/>
  <c r="G199"/>
  <c r="I199"/>
  <c r="H199"/>
  <c r="G69"/>
  <c r="I69"/>
  <c r="H69"/>
  <c r="G70"/>
  <c r="I70"/>
  <c r="H70"/>
  <c r="G200"/>
  <c r="I200"/>
  <c r="H200"/>
  <c r="G201"/>
  <c r="I201"/>
  <c r="H201"/>
  <c r="G71"/>
  <c r="I71"/>
  <c r="H71"/>
  <c r="G72"/>
  <c r="I72"/>
  <c r="H72"/>
  <c r="G202"/>
  <c r="I202"/>
  <c r="H202"/>
  <c r="G73"/>
  <c r="I73"/>
  <c r="H73"/>
  <c r="G74"/>
  <c r="I74"/>
  <c r="H74"/>
  <c r="G203"/>
  <c r="I203"/>
  <c r="H203"/>
  <c r="G204"/>
  <c r="I204"/>
  <c r="H204"/>
  <c r="G75"/>
  <c r="I75"/>
  <c r="H75"/>
  <c r="G205"/>
  <c r="I205"/>
  <c r="H205"/>
  <c r="G206"/>
  <c r="I206"/>
  <c r="H206"/>
  <c r="G207"/>
  <c r="I207"/>
  <c r="H207"/>
  <c r="G208"/>
  <c r="I208"/>
  <c r="H208"/>
  <c r="G209"/>
  <c r="I209"/>
  <c r="H209"/>
  <c r="G76"/>
  <c r="I76"/>
  <c r="H76"/>
  <c r="G210"/>
  <c r="I210"/>
  <c r="H210"/>
  <c r="G77"/>
  <c r="I77"/>
  <c r="H77"/>
  <c r="G78"/>
  <c r="I78"/>
  <c r="H78"/>
  <c r="G79"/>
  <c r="I79"/>
  <c r="H79"/>
  <c r="G211"/>
  <c r="I211"/>
  <c r="H211"/>
  <c r="G212"/>
  <c r="I212"/>
  <c r="H212"/>
  <c r="G213"/>
  <c r="I213"/>
  <c r="H213"/>
  <c r="G80"/>
  <c r="I80"/>
  <c r="H80"/>
  <c r="G81"/>
  <c r="I81"/>
  <c r="H81"/>
  <c r="G82"/>
  <c r="I82"/>
  <c r="H82"/>
  <c r="G214"/>
  <c r="I214"/>
  <c r="H214"/>
  <c r="G215"/>
  <c r="I215"/>
  <c r="H215"/>
  <c r="G216"/>
  <c r="I216"/>
  <c r="H216"/>
  <c r="G217"/>
  <c r="I217"/>
  <c r="H217"/>
  <c r="G218"/>
  <c r="I218"/>
  <c r="H218"/>
  <c r="G219"/>
  <c r="I219"/>
  <c r="H219"/>
  <c r="G83"/>
  <c r="I83"/>
  <c r="H83"/>
  <c r="G84"/>
  <c r="I84"/>
  <c r="H84"/>
  <c r="C2"/>
  <c r="C3"/>
  <c r="C86"/>
  <c r="C4"/>
  <c r="C87"/>
  <c r="C88"/>
  <c r="C89"/>
  <c r="C90"/>
  <c r="C91"/>
  <c r="C92"/>
  <c r="C5"/>
  <c r="C6"/>
  <c r="C93"/>
  <c r="C94"/>
  <c r="C95"/>
  <c r="C96"/>
  <c r="C7"/>
  <c r="C97"/>
  <c r="C8"/>
  <c r="C98"/>
  <c r="C99"/>
  <c r="C100"/>
  <c r="C101"/>
  <c r="C9"/>
  <c r="C102"/>
  <c r="C10"/>
  <c r="C11"/>
  <c r="C103"/>
  <c r="C104"/>
  <c r="C12"/>
  <c r="C105"/>
  <c r="C13"/>
  <c r="C14"/>
  <c r="C106"/>
  <c r="C15"/>
  <c r="C107"/>
  <c r="C108"/>
  <c r="C16"/>
  <c r="C109"/>
  <c r="C110"/>
  <c r="C111"/>
  <c r="C112"/>
  <c r="C113"/>
  <c r="C114"/>
  <c r="C115"/>
  <c r="C116"/>
  <c r="C17"/>
  <c r="C117"/>
  <c r="C118"/>
  <c r="C119"/>
  <c r="C120"/>
  <c r="C18"/>
  <c r="C19"/>
  <c r="C121"/>
  <c r="C20"/>
  <c r="C21"/>
  <c r="C122"/>
  <c r="C123"/>
  <c r="C124"/>
  <c r="C125"/>
  <c r="C22"/>
  <c r="C126"/>
  <c r="C23"/>
  <c r="C127"/>
  <c r="C128"/>
  <c r="C129"/>
  <c r="C24"/>
  <c r="C130"/>
  <c r="C131"/>
  <c r="C132"/>
  <c r="C25"/>
  <c r="C26"/>
  <c r="C133"/>
  <c r="C27"/>
  <c r="C134"/>
  <c r="C135"/>
  <c r="C136"/>
  <c r="C137"/>
  <c r="C138"/>
  <c r="C139"/>
  <c r="C140"/>
  <c r="C28"/>
  <c r="C29"/>
  <c r="C141"/>
  <c r="C142"/>
  <c r="C143"/>
  <c r="C30"/>
  <c r="C144"/>
  <c r="C31"/>
  <c r="C145"/>
  <c r="C146"/>
  <c r="C32"/>
  <c r="C147"/>
  <c r="C148"/>
  <c r="C149"/>
  <c r="C33"/>
  <c r="C34"/>
  <c r="C150"/>
  <c r="C35"/>
  <c r="C36"/>
  <c r="C151"/>
  <c r="C152"/>
  <c r="C37"/>
  <c r="C38"/>
  <c r="C153"/>
  <c r="C39"/>
  <c r="C40"/>
  <c r="C154"/>
  <c r="C155"/>
  <c r="C156"/>
  <c r="C41"/>
  <c r="C42"/>
  <c r="C43"/>
  <c r="C44"/>
  <c r="C157"/>
  <c r="C158"/>
  <c r="C159"/>
  <c r="C160"/>
  <c r="C161"/>
  <c r="C45"/>
  <c r="C46"/>
  <c r="C47"/>
  <c r="C48"/>
  <c r="C162"/>
  <c r="C163"/>
  <c r="C49"/>
  <c r="C164"/>
  <c r="C50"/>
  <c r="C165"/>
  <c r="C51"/>
  <c r="C52"/>
  <c r="C166"/>
  <c r="C167"/>
  <c r="C168"/>
  <c r="C169"/>
  <c r="C170"/>
  <c r="C53"/>
  <c r="C54"/>
  <c r="C171"/>
  <c r="C172"/>
  <c r="C55"/>
  <c r="C173"/>
  <c r="C56"/>
  <c r="C174"/>
  <c r="C175"/>
  <c r="C57"/>
  <c r="C176"/>
  <c r="C177"/>
  <c r="C178"/>
  <c r="C179"/>
  <c r="C180"/>
  <c r="H85"/>
  <c r="G85"/>
  <c r="I85"/>
  <c r="C85"/>
  <c r="Y3" i="1"/>
  <c r="V3" i="4"/>
  <c r="AA1" i="2"/>
  <c r="AA1" i="1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Z7" i="2"/>
  <c r="AA7"/>
  <c r="W10"/>
  <c r="Z5"/>
  <c r="AA5"/>
  <c r="I140" i="4"/>
  <c r="I233"/>
  <c r="I61"/>
  <c r="V2"/>
  <c r="X146" i="1"/>
  <c r="Z146"/>
  <c r="AA146"/>
  <c r="X145"/>
  <c r="Z145"/>
  <c r="AA145"/>
  <c r="X144"/>
  <c r="X141"/>
  <c r="Z141"/>
  <c r="AA141"/>
  <c r="X143"/>
  <c r="W143"/>
  <c r="X140"/>
  <c r="W140"/>
  <c r="X142"/>
  <c r="W142"/>
  <c r="X138"/>
  <c r="W138"/>
  <c r="X139"/>
  <c r="Z139"/>
  <c r="AA139"/>
  <c r="T64"/>
  <c r="U64"/>
  <c r="U9" i="5"/>
  <c r="T58" i="1"/>
  <c r="U58"/>
  <c r="I16" i="5"/>
  <c r="J16"/>
  <c r="X134" i="1"/>
  <c r="T12"/>
  <c r="U12"/>
  <c r="U5" i="5"/>
  <c r="T87" i="1"/>
  <c r="U87"/>
  <c r="I27" i="5"/>
  <c r="J27"/>
  <c r="T11" i="1"/>
  <c r="U11"/>
  <c r="U4" i="5"/>
  <c r="X131" i="1"/>
  <c r="X127"/>
  <c r="T156"/>
  <c r="U156"/>
  <c r="U10" i="5"/>
  <c r="T125" i="1"/>
  <c r="U125"/>
  <c r="F22" i="5"/>
  <c r="G22"/>
  <c r="X121" i="1"/>
  <c r="T151"/>
  <c r="U151"/>
  <c r="AA121"/>
  <c r="T44"/>
  <c r="U44"/>
  <c r="X117"/>
  <c r="AA115"/>
  <c r="X115"/>
  <c r="T68"/>
  <c r="U68"/>
  <c r="O9" i="5"/>
  <c r="P9"/>
  <c r="T101" i="1"/>
  <c r="U101"/>
  <c r="C31" i="5"/>
  <c r="D31"/>
  <c r="X111" i="1"/>
  <c r="T61"/>
  <c r="U61"/>
  <c r="O8" i="5"/>
  <c r="P8"/>
  <c r="AA107" i="1"/>
  <c r="X107"/>
  <c r="X103"/>
  <c r="T26"/>
  <c r="U26"/>
  <c r="O6" i="5"/>
  <c r="P6"/>
  <c r="T145" i="1"/>
  <c r="U145"/>
  <c r="M24" i="5"/>
  <c r="AA99" i="1"/>
  <c r="X99"/>
  <c r="X95"/>
  <c r="T77"/>
  <c r="U77"/>
  <c r="T72"/>
  <c r="U72"/>
  <c r="T78"/>
  <c r="U78"/>
  <c r="T25"/>
  <c r="U25"/>
  <c r="T69"/>
  <c r="U69"/>
  <c r="O10" i="5"/>
  <c r="P10"/>
  <c r="T37" i="1"/>
  <c r="U37"/>
  <c r="I11" i="5"/>
  <c r="J11"/>
  <c r="T134" i="1"/>
  <c r="U134"/>
  <c r="I33" i="5"/>
  <c r="J33"/>
  <c r="T15" i="1"/>
  <c r="U15"/>
  <c r="I8" i="5"/>
  <c r="J8"/>
  <c r="T92" i="1"/>
  <c r="U92"/>
  <c r="I24" i="5"/>
  <c r="J24"/>
  <c r="T86" i="1"/>
  <c r="U86"/>
  <c r="L23" i="5"/>
  <c r="M23"/>
  <c r="T9" i="1"/>
  <c r="U9"/>
  <c r="I6" i="5"/>
  <c r="J6"/>
  <c r="T113" i="1"/>
  <c r="U113"/>
  <c r="C44" i="5"/>
  <c r="D44"/>
  <c r="T122" i="1"/>
  <c r="U122"/>
  <c r="F20" i="5"/>
  <c r="G20"/>
  <c r="T79" i="1"/>
  <c r="U79"/>
  <c r="I22" i="5"/>
  <c r="J22"/>
  <c r="T18" i="1"/>
  <c r="U18"/>
  <c r="C10" i="5"/>
  <c r="D10"/>
  <c r="T107" i="1"/>
  <c r="U107"/>
  <c r="C38" i="5"/>
  <c r="D38"/>
  <c r="X130" i="1"/>
  <c r="T39"/>
  <c r="U39"/>
  <c r="U7" i="5"/>
  <c r="T124" i="1"/>
  <c r="U124"/>
  <c r="F5" i="5"/>
  <c r="G5"/>
  <c r="T153" i="1"/>
  <c r="U153"/>
  <c r="X124"/>
  <c r="X120"/>
  <c r="T150"/>
  <c r="U150"/>
  <c r="T149"/>
  <c r="U149"/>
  <c r="X116"/>
  <c r="T21"/>
  <c r="U21"/>
  <c r="O5" i="5"/>
  <c r="P5"/>
  <c r="X112" i="1"/>
  <c r="X108"/>
  <c r="T27"/>
  <c r="U27"/>
  <c r="C11" i="5"/>
  <c r="D11"/>
  <c r="X104" i="1"/>
  <c r="T147"/>
  <c r="U147"/>
  <c r="O15" i="5"/>
  <c r="P15"/>
  <c r="AA100" i="1"/>
  <c r="X100"/>
  <c r="T146"/>
  <c r="U146"/>
  <c r="T142"/>
  <c r="U142"/>
  <c r="X96"/>
  <c r="AA96"/>
  <c r="T139"/>
  <c r="U139"/>
  <c r="O13" i="5"/>
  <c r="P13"/>
  <c r="T47" i="1"/>
  <c r="U47"/>
  <c r="L6" i="5"/>
  <c r="M6"/>
  <c r="T136" i="1"/>
  <c r="U136"/>
  <c r="T84"/>
  <c r="U84"/>
  <c r="T63"/>
  <c r="U63"/>
  <c r="I19" i="5"/>
  <c r="J19"/>
  <c r="T133" i="1"/>
  <c r="U133"/>
  <c r="I32" i="5"/>
  <c r="J32"/>
  <c r="T42" i="1"/>
  <c r="U42"/>
  <c r="I12" i="5"/>
  <c r="J12"/>
  <c r="T129" i="1"/>
  <c r="U129"/>
  <c r="I28" i="5"/>
  <c r="J28"/>
  <c r="T126" i="1"/>
  <c r="U126"/>
  <c r="F6" i="5"/>
  <c r="G6"/>
  <c r="T7" i="1"/>
  <c r="U7"/>
  <c r="I5" i="5"/>
  <c r="J5"/>
  <c r="T3" i="1"/>
  <c r="U3"/>
  <c r="C4" i="5"/>
  <c r="D4"/>
  <c r="T127" i="1"/>
  <c r="U127"/>
  <c r="I23" i="5"/>
  <c r="J23"/>
  <c r="T105" i="1"/>
  <c r="U105"/>
  <c r="C36" i="5"/>
  <c r="D36"/>
  <c r="T104" i="1"/>
  <c r="U104"/>
  <c r="C35" i="5"/>
  <c r="D35"/>
  <c r="X19" i="1"/>
  <c r="T119"/>
  <c r="U119"/>
  <c r="T111"/>
  <c r="U111"/>
  <c r="C42" i="5"/>
  <c r="D42"/>
  <c r="X137" i="1"/>
  <c r="AA137"/>
  <c r="T160"/>
  <c r="U160"/>
  <c r="U14" i="5"/>
  <c r="T31" i="1"/>
  <c r="U31"/>
  <c r="X43"/>
  <c r="X28"/>
  <c r="X63"/>
  <c r="X77"/>
  <c r="X90"/>
  <c r="X17"/>
  <c r="X50"/>
  <c r="X66"/>
  <c r="X15"/>
  <c r="X42"/>
  <c r="X133"/>
  <c r="T159"/>
  <c r="U159"/>
  <c r="U13" i="5"/>
  <c r="X136" i="1"/>
  <c r="T46"/>
  <c r="U46"/>
  <c r="U8" i="5"/>
  <c r="X132" i="1"/>
  <c r="T4"/>
  <c r="U4"/>
  <c r="I4" i="5"/>
  <c r="J4"/>
  <c r="X129" i="1"/>
  <c r="T32"/>
  <c r="U32"/>
  <c r="U6" i="5"/>
  <c r="T154" i="1"/>
  <c r="U154"/>
  <c r="X125"/>
  <c r="X123"/>
  <c r="T152"/>
  <c r="U152"/>
  <c r="X119"/>
  <c r="T19"/>
  <c r="U19"/>
  <c r="T103"/>
  <c r="U103"/>
  <c r="C33" i="5"/>
  <c r="D33"/>
  <c r="T76" i="1"/>
  <c r="U76"/>
  <c r="O12" i="5"/>
  <c r="P12"/>
  <c r="X113" i="1"/>
  <c r="AA113"/>
  <c r="X109"/>
  <c r="T96"/>
  <c r="U96"/>
  <c r="O16" i="5"/>
  <c r="P16"/>
  <c r="X105" i="1"/>
  <c r="T70"/>
  <c r="U70"/>
  <c r="O11" i="5"/>
  <c r="P11"/>
  <c r="X101" i="1"/>
  <c r="T17"/>
  <c r="U17"/>
  <c r="O4" i="5"/>
  <c r="P4"/>
  <c r="AA97" i="1"/>
  <c r="T143"/>
  <c r="U143"/>
  <c r="X97"/>
  <c r="T140"/>
  <c r="U140"/>
  <c r="T35"/>
  <c r="U35"/>
  <c r="T137"/>
  <c r="U137"/>
  <c r="T128"/>
  <c r="U128"/>
  <c r="I25" i="5"/>
  <c r="J25"/>
  <c r="T20" i="1"/>
  <c r="U20"/>
  <c r="I9" i="5"/>
  <c r="J9"/>
  <c r="T98" i="1"/>
  <c r="U98"/>
  <c r="T132"/>
  <c r="U132"/>
  <c r="I31" i="5"/>
  <c r="J31"/>
  <c r="T85" i="1"/>
  <c r="U85"/>
  <c r="I26" i="5"/>
  <c r="J26"/>
  <c r="T130" i="1"/>
  <c r="U130"/>
  <c r="I29" i="5"/>
  <c r="J29"/>
  <c r="T120" i="1"/>
  <c r="U120"/>
  <c r="T55"/>
  <c r="U55"/>
  <c r="T95"/>
  <c r="U95"/>
  <c r="C29" i="5"/>
  <c r="D29"/>
  <c r="T114" i="1"/>
  <c r="U114"/>
  <c r="C45" i="5"/>
  <c r="D45"/>
  <c r="T123" i="1"/>
  <c r="U123"/>
  <c r="T121"/>
  <c r="U121"/>
  <c r="X37"/>
  <c r="T13"/>
  <c r="U13"/>
  <c r="C8" i="5"/>
  <c r="D8"/>
  <c r="T118" i="1"/>
  <c r="U118"/>
  <c r="C49" i="5"/>
  <c r="D49"/>
  <c r="T41" i="1"/>
  <c r="U41"/>
  <c r="C15" i="5"/>
  <c r="D15"/>
  <c r="T99" i="1"/>
  <c r="U99"/>
  <c r="C28" i="5"/>
  <c r="D28"/>
  <c r="X11" i="1"/>
  <c r="T6"/>
  <c r="U6"/>
  <c r="C6" i="5"/>
  <c r="D6"/>
  <c r="X128" i="1"/>
  <c r="AA128"/>
  <c r="T157"/>
  <c r="U157"/>
  <c r="U11" i="5"/>
  <c r="X126" i="1"/>
  <c r="AA126"/>
  <c r="T155"/>
  <c r="U155"/>
  <c r="X122"/>
  <c r="AA122"/>
  <c r="T91"/>
  <c r="U91"/>
  <c r="T24"/>
  <c r="U24"/>
  <c r="X118"/>
  <c r="X114"/>
  <c r="T148"/>
  <c r="U148"/>
  <c r="O17" i="5"/>
  <c r="P17"/>
  <c r="X110" i="1"/>
  <c r="T34"/>
  <c r="U34"/>
  <c r="X106"/>
  <c r="T30"/>
  <c r="U30"/>
  <c r="T28"/>
  <c r="U28"/>
  <c r="X102"/>
  <c r="T144"/>
  <c r="U144"/>
  <c r="X98"/>
  <c r="AA98"/>
  <c r="X94"/>
  <c r="T141"/>
  <c r="U141"/>
  <c r="T138"/>
  <c r="U138"/>
  <c r="T80"/>
  <c r="U80"/>
  <c r="T57"/>
  <c r="U57"/>
  <c r="T97"/>
  <c r="U97"/>
  <c r="C34" i="5"/>
  <c r="D34"/>
  <c r="T135" i="1"/>
  <c r="U135"/>
  <c r="I34" i="5"/>
  <c r="J34"/>
  <c r="T56" i="1"/>
  <c r="U56"/>
  <c r="X54"/>
  <c r="T131"/>
  <c r="U131"/>
  <c r="I30" i="5"/>
  <c r="J30"/>
  <c r="T66" i="1"/>
  <c r="U66"/>
  <c r="I20" i="5"/>
  <c r="J20"/>
  <c r="T81" i="1"/>
  <c r="U81"/>
  <c r="T16"/>
  <c r="U16"/>
  <c r="F4" i="5"/>
  <c r="G4"/>
  <c r="X41" i="1"/>
  <c r="T14"/>
  <c r="U14"/>
  <c r="C9" i="5"/>
  <c r="D9"/>
  <c r="X39" i="1"/>
  <c r="T90"/>
  <c r="U90"/>
  <c r="T71"/>
  <c r="U71"/>
  <c r="C24" i="5"/>
  <c r="D24"/>
  <c r="T53" i="1"/>
  <c r="U53"/>
  <c r="C20" i="5"/>
  <c r="D20"/>
  <c r="T100" i="1"/>
  <c r="U100"/>
  <c r="C30" i="5"/>
  <c r="D30"/>
  <c r="X6" i="1"/>
  <c r="T5"/>
  <c r="U5"/>
  <c r="C5" i="5"/>
  <c r="D5"/>
  <c r="X135" i="1"/>
  <c r="T158"/>
  <c r="U158"/>
  <c r="U12" i="5"/>
  <c r="F19"/>
  <c r="G19"/>
  <c r="L9"/>
  <c r="M9"/>
  <c r="G23"/>
  <c r="M25"/>
  <c r="O14"/>
  <c r="P14"/>
  <c r="R10"/>
  <c r="S10"/>
  <c r="F21"/>
  <c r="G21"/>
  <c r="L4"/>
  <c r="M4"/>
  <c r="V7"/>
  <c r="F17"/>
  <c r="G17"/>
  <c r="L12"/>
  <c r="M12"/>
  <c r="L19"/>
  <c r="M19"/>
  <c r="L22"/>
  <c r="M22"/>
  <c r="V8"/>
  <c r="R15"/>
  <c r="S15"/>
  <c r="L16"/>
  <c r="M16"/>
  <c r="L11"/>
  <c r="M11"/>
  <c r="L13"/>
  <c r="M13"/>
  <c r="L8"/>
  <c r="M8"/>
  <c r="V10"/>
  <c r="V4"/>
  <c r="R9"/>
  <c r="S9"/>
  <c r="L14"/>
  <c r="M14"/>
  <c r="L17"/>
  <c r="M17"/>
  <c r="F10"/>
  <c r="G10"/>
  <c r="F13"/>
  <c r="G13"/>
  <c r="F15"/>
  <c r="G15"/>
  <c r="F16"/>
  <c r="G16"/>
  <c r="R8"/>
  <c r="S8"/>
  <c r="R13"/>
  <c r="S13"/>
  <c r="R17"/>
  <c r="S17"/>
  <c r="F18"/>
  <c r="G18"/>
  <c r="V5"/>
  <c r="T3"/>
  <c r="V13"/>
  <c r="F14"/>
  <c r="G14"/>
  <c r="F7"/>
  <c r="G7"/>
  <c r="L5"/>
  <c r="M5"/>
  <c r="L18"/>
  <c r="M18"/>
  <c r="R11"/>
  <c r="S11"/>
  <c r="V6"/>
  <c r="F12"/>
  <c r="G12"/>
  <c r="L7"/>
  <c r="M7"/>
  <c r="L10"/>
  <c r="M10"/>
  <c r="R14"/>
  <c r="S14"/>
  <c r="V12"/>
  <c r="F9"/>
  <c r="G9"/>
  <c r="L21"/>
  <c r="M21"/>
  <c r="R6"/>
  <c r="S6"/>
  <c r="R4"/>
  <c r="S4"/>
  <c r="R12"/>
  <c r="S12"/>
  <c r="R16"/>
  <c r="S16"/>
  <c r="V9"/>
  <c r="V14"/>
  <c r="L20"/>
  <c r="M20"/>
  <c r="L15"/>
  <c r="M15"/>
  <c r="R7"/>
  <c r="S7"/>
  <c r="R5"/>
  <c r="S5"/>
  <c r="V11"/>
  <c r="X88" i="1"/>
  <c r="Z88"/>
  <c r="AA88"/>
  <c r="X60"/>
  <c r="Z60"/>
  <c r="AA60"/>
  <c r="X81"/>
  <c r="W81"/>
  <c r="X51"/>
  <c r="W51"/>
  <c r="X29"/>
  <c r="W29"/>
  <c r="X30"/>
  <c r="Z30"/>
  <c r="AA30"/>
  <c r="X47"/>
  <c r="W47"/>
  <c r="AA84"/>
  <c r="X84"/>
  <c r="W84"/>
  <c r="X92"/>
  <c r="W92"/>
  <c r="X48"/>
  <c r="Z48"/>
  <c r="AA48"/>
  <c r="X45"/>
  <c r="W45"/>
  <c r="X75"/>
  <c r="Z75"/>
  <c r="AA75"/>
  <c r="X83"/>
  <c r="W83"/>
  <c r="X91"/>
  <c r="Z91"/>
  <c r="AA91"/>
  <c r="X89"/>
  <c r="Z89"/>
  <c r="AA89"/>
  <c r="W146"/>
  <c r="AA86"/>
  <c r="X86"/>
  <c r="Z86"/>
  <c r="X52"/>
  <c r="Z52"/>
  <c r="AA52"/>
  <c r="W145"/>
  <c r="X76"/>
  <c r="Z76"/>
  <c r="X79"/>
  <c r="Z79"/>
  <c r="AA79"/>
  <c r="X87"/>
  <c r="Z87"/>
  <c r="AA87"/>
  <c r="X82"/>
  <c r="W82"/>
  <c r="X93"/>
  <c r="Z93"/>
  <c r="AA93"/>
  <c r="X70"/>
  <c r="W70"/>
  <c r="AA76"/>
  <c r="Z144"/>
  <c r="AA144"/>
  <c r="W144"/>
  <c r="W141"/>
  <c r="X85"/>
  <c r="W85"/>
  <c r="X44"/>
  <c r="W44"/>
  <c r="AA85"/>
  <c r="X74"/>
  <c r="W74"/>
  <c r="X36"/>
  <c r="Z36"/>
  <c r="AA36"/>
  <c r="X49"/>
  <c r="Z49"/>
  <c r="AA49"/>
  <c r="Z142"/>
  <c r="AA142"/>
  <c r="X62"/>
  <c r="W62"/>
  <c r="X58"/>
  <c r="Z58"/>
  <c r="AA58"/>
  <c r="X78"/>
  <c r="W78"/>
  <c r="Z140"/>
  <c r="AA140"/>
  <c r="Z143"/>
  <c r="AA143"/>
  <c r="X68"/>
  <c r="W68"/>
  <c r="X65"/>
  <c r="Z65"/>
  <c r="AA65"/>
  <c r="X72"/>
  <c r="Z72"/>
  <c r="AA72"/>
  <c r="AA80"/>
  <c r="X80"/>
  <c r="W80"/>
  <c r="X73"/>
  <c r="Z73"/>
  <c r="AA73"/>
  <c r="Z138"/>
  <c r="AA138"/>
  <c r="X56"/>
  <c r="W56"/>
  <c r="X64"/>
  <c r="W64"/>
  <c r="X46"/>
  <c r="W46"/>
  <c r="X55"/>
  <c r="Z55"/>
  <c r="AA55"/>
  <c r="X59"/>
  <c r="Z59"/>
  <c r="AA59"/>
  <c r="W139"/>
  <c r="X53"/>
  <c r="Z53"/>
  <c r="AA53"/>
  <c r="X71"/>
  <c r="W71"/>
  <c r="X22"/>
  <c r="Z22"/>
  <c r="AA22"/>
  <c r="X61"/>
  <c r="Z61"/>
  <c r="AA61"/>
  <c r="X67"/>
  <c r="W67"/>
  <c r="X69"/>
  <c r="Z69"/>
  <c r="AA69"/>
  <c r="X27"/>
  <c r="W27"/>
  <c r="X24"/>
  <c r="W24"/>
  <c r="X40"/>
  <c r="Z40"/>
  <c r="AA40"/>
  <c r="X23"/>
  <c r="W23"/>
  <c r="X31"/>
  <c r="Z31"/>
  <c r="AA31"/>
  <c r="X34"/>
  <c r="W34"/>
  <c r="X7"/>
  <c r="Z7"/>
  <c r="AA7"/>
  <c r="X26"/>
  <c r="W26"/>
  <c r="X25"/>
  <c r="W25"/>
  <c r="X13"/>
  <c r="Z13"/>
  <c r="AA13"/>
  <c r="Z41"/>
  <c r="AA41"/>
  <c r="W41"/>
  <c r="W63"/>
  <c r="Z63"/>
  <c r="AA63"/>
  <c r="Z102"/>
  <c r="AA102"/>
  <c r="W102"/>
  <c r="Z106"/>
  <c r="AA106"/>
  <c r="W106"/>
  <c r="W110"/>
  <c r="Z110"/>
  <c r="AA110"/>
  <c r="Z118"/>
  <c r="AA118"/>
  <c r="W118"/>
  <c r="Z122"/>
  <c r="W122"/>
  <c r="Z128"/>
  <c r="W128"/>
  <c r="Z42"/>
  <c r="AA42"/>
  <c r="W42"/>
  <c r="W50"/>
  <c r="Z50"/>
  <c r="AA50"/>
  <c r="W101"/>
  <c r="Z101"/>
  <c r="AA101"/>
  <c r="Z109"/>
  <c r="AA109"/>
  <c r="W109"/>
  <c r="W113"/>
  <c r="Z113"/>
  <c r="Z119"/>
  <c r="AA119"/>
  <c r="W119"/>
  <c r="Z129"/>
  <c r="AA129"/>
  <c r="W129"/>
  <c r="W132"/>
  <c r="Z132"/>
  <c r="AA132"/>
  <c r="Y5" i="6"/>
  <c r="T89" i="1"/>
  <c r="U89"/>
  <c r="C26" i="5"/>
  <c r="D26"/>
  <c r="X3" i="1"/>
  <c r="P14" i="6"/>
  <c r="X16" i="1"/>
  <c r="T117"/>
  <c r="U117"/>
  <c r="C48" i="5"/>
  <c r="D48"/>
  <c r="T106" i="1"/>
  <c r="U106"/>
  <c r="C37" i="5"/>
  <c r="D37"/>
  <c r="X9" i="1"/>
  <c r="T74"/>
  <c r="U74"/>
  <c r="X35"/>
  <c r="T108"/>
  <c r="U108"/>
  <c r="C39" i="5"/>
  <c r="D39"/>
  <c r="X14" i="1"/>
  <c r="T112"/>
  <c r="U112"/>
  <c r="C43" i="5"/>
  <c r="D43"/>
  <c r="X8" i="1"/>
  <c r="X12"/>
  <c r="T116"/>
  <c r="U116"/>
  <c r="C47" i="5"/>
  <c r="D47"/>
  <c r="X32" i="1"/>
  <c r="T102"/>
  <c r="U102"/>
  <c r="C32" i="5"/>
  <c r="D32"/>
  <c r="T115" i="1"/>
  <c r="U115"/>
  <c r="C46" i="5"/>
  <c r="D46"/>
  <c r="X21" i="1"/>
  <c r="X4"/>
  <c r="T49"/>
  <c r="U49"/>
  <c r="C16" i="5"/>
  <c r="D16"/>
  <c r="T59" i="1"/>
  <c r="U59"/>
  <c r="C21" i="5"/>
  <c r="D21"/>
  <c r="X38" i="1"/>
  <c r="Z66"/>
  <c r="AA66"/>
  <c r="W66"/>
  <c r="W100"/>
  <c r="Z100"/>
  <c r="W120"/>
  <c r="Z120"/>
  <c r="AA120"/>
  <c r="Z124"/>
  <c r="AA124"/>
  <c r="W124"/>
  <c r="Z43"/>
  <c r="AA43"/>
  <c r="W43"/>
  <c r="Z15"/>
  <c r="AA15"/>
  <c r="W15"/>
  <c r="Z28"/>
  <c r="AA28"/>
  <c r="W28"/>
  <c r="W95"/>
  <c r="Z95"/>
  <c r="AA95"/>
  <c r="W103"/>
  <c r="Z103"/>
  <c r="AA103"/>
  <c r="Z115"/>
  <c r="W115"/>
  <c r="Z117"/>
  <c r="AA117"/>
  <c r="W117"/>
  <c r="Z131"/>
  <c r="AA131"/>
  <c r="W131"/>
  <c r="W134"/>
  <c r="Z134"/>
  <c r="AA134"/>
  <c r="Z135"/>
  <c r="AA135"/>
  <c r="W135"/>
  <c r="Z6"/>
  <c r="AA6"/>
  <c r="W6"/>
  <c r="Z17"/>
  <c r="AA17"/>
  <c r="W17"/>
  <c r="Z39"/>
  <c r="AA39"/>
  <c r="W39"/>
  <c r="W54"/>
  <c r="Z54"/>
  <c r="AA54"/>
  <c r="Z90"/>
  <c r="AA90"/>
  <c r="W90"/>
  <c r="W94"/>
  <c r="Z94"/>
  <c r="AA94"/>
  <c r="Z98"/>
  <c r="W98"/>
  <c r="Z114"/>
  <c r="AA114"/>
  <c r="W114"/>
  <c r="Z126"/>
  <c r="W126"/>
  <c r="Z11"/>
  <c r="AA11"/>
  <c r="W11"/>
  <c r="Z37"/>
  <c r="AA37"/>
  <c r="W37"/>
  <c r="Z97"/>
  <c r="W97"/>
  <c r="Z105"/>
  <c r="AA105"/>
  <c r="W105"/>
  <c r="W123"/>
  <c r="Z123"/>
  <c r="AA123"/>
  <c r="W125"/>
  <c r="Z125"/>
  <c r="AA125"/>
  <c r="W136"/>
  <c r="Z136"/>
  <c r="AA136"/>
  <c r="Y4" i="6"/>
  <c r="W3"/>
  <c r="Z133" i="1"/>
  <c r="AA133"/>
  <c r="W133"/>
  <c r="P13" i="6"/>
  <c r="T109" i="1"/>
  <c r="U109"/>
  <c r="C40" i="5"/>
  <c r="D40"/>
  <c r="X20" i="1"/>
  <c r="T110"/>
  <c r="U110"/>
  <c r="C41" i="5"/>
  <c r="D41"/>
  <c r="X18" i="1"/>
  <c r="X57"/>
  <c r="T54"/>
  <c r="U54"/>
  <c r="F8" i="5"/>
  <c r="G8"/>
  <c r="T82" i="1"/>
  <c r="U82"/>
  <c r="C27" i="5"/>
  <c r="D27"/>
  <c r="X5" i="1"/>
  <c r="T38"/>
  <c r="U38"/>
  <c r="C13" i="5"/>
  <c r="D13"/>
  <c r="X10" i="1"/>
  <c r="Z137"/>
  <c r="W137"/>
  <c r="Z19"/>
  <c r="AA19"/>
  <c r="W19"/>
  <c r="Z96"/>
  <c r="W96"/>
  <c r="W104"/>
  <c r="Z104"/>
  <c r="AA104"/>
  <c r="Z108"/>
  <c r="AA108"/>
  <c r="W108"/>
  <c r="Z112"/>
  <c r="AA112"/>
  <c r="W112"/>
  <c r="W116"/>
  <c r="Z116"/>
  <c r="AA116"/>
  <c r="Z130"/>
  <c r="AA130"/>
  <c r="W130"/>
  <c r="Z77"/>
  <c r="AA77"/>
  <c r="W77"/>
  <c r="W99"/>
  <c r="Z99"/>
  <c r="W107"/>
  <c r="Z107"/>
  <c r="Z111"/>
  <c r="AA111"/>
  <c r="W111"/>
  <c r="Z121"/>
  <c r="W121"/>
  <c r="Z127"/>
  <c r="AA127"/>
  <c r="W127"/>
  <c r="P16" i="6"/>
  <c r="P15"/>
  <c r="X33" i="1"/>
  <c r="T50"/>
  <c r="U50"/>
  <c r="C17" i="5"/>
  <c r="D17"/>
  <c r="K3"/>
  <c r="W30" i="1"/>
  <c r="W88"/>
  <c r="F11" i="5"/>
  <c r="G11"/>
  <c r="W60" i="1"/>
  <c r="Z51"/>
  <c r="AA51"/>
  <c r="Z45"/>
  <c r="AA45"/>
  <c r="W48"/>
  <c r="Z81"/>
  <c r="AA81"/>
  <c r="Z84"/>
  <c r="Z29"/>
  <c r="AA29"/>
  <c r="Z92"/>
  <c r="AA92"/>
  <c r="Z47"/>
  <c r="AA47"/>
  <c r="W75"/>
  <c r="W89"/>
  <c r="W91"/>
  <c r="Z83"/>
  <c r="AA83"/>
  <c r="W52"/>
  <c r="Z70"/>
  <c r="AA70"/>
  <c r="Z68"/>
  <c r="AA68"/>
  <c r="W93"/>
  <c r="W87"/>
  <c r="W86"/>
  <c r="Z85"/>
  <c r="W79"/>
  <c r="W76"/>
  <c r="Z82"/>
  <c r="AA82"/>
  <c r="Z74"/>
  <c r="AA74"/>
  <c r="W36"/>
  <c r="W49"/>
  <c r="Z44"/>
  <c r="AA44"/>
  <c r="Z80"/>
  <c r="Z78"/>
  <c r="AA78"/>
  <c r="W65"/>
  <c r="W58"/>
  <c r="Z62"/>
  <c r="AA62"/>
  <c r="W72"/>
  <c r="W53"/>
  <c r="W73"/>
  <c r="E3" i="5"/>
  <c r="Z56" i="1"/>
  <c r="AA56"/>
  <c r="Z64"/>
  <c r="AA64"/>
  <c r="W55"/>
  <c r="Z71"/>
  <c r="AA71"/>
  <c r="W61"/>
  <c r="Q3" i="5"/>
  <c r="Z24" i="1"/>
  <c r="AA24"/>
  <c r="Z46"/>
  <c r="AA46"/>
  <c r="W69"/>
  <c r="Z27"/>
  <c r="AA27"/>
  <c r="W22"/>
  <c r="Z67"/>
  <c r="AA67"/>
  <c r="Z34"/>
  <c r="AA34"/>
  <c r="Z26"/>
  <c r="AA26"/>
  <c r="W59"/>
  <c r="N3" i="5"/>
  <c r="W31" i="1"/>
  <c r="B3" i="5"/>
  <c r="W40" i="1"/>
  <c r="W7"/>
  <c r="Z23"/>
  <c r="AA23"/>
  <c r="W13"/>
  <c r="Z25"/>
  <c r="AA25"/>
  <c r="Z5"/>
  <c r="AA5"/>
  <c r="W5"/>
  <c r="Z57"/>
  <c r="AA57"/>
  <c r="W57"/>
  <c r="W18"/>
  <c r="Z18"/>
  <c r="AA18"/>
  <c r="Z12"/>
  <c r="AA12"/>
  <c r="W12"/>
  <c r="Z14"/>
  <c r="AA14"/>
  <c r="W14"/>
  <c r="Z9"/>
  <c r="AA9"/>
  <c r="W9"/>
  <c r="W16"/>
  <c r="Z16"/>
  <c r="AA16"/>
  <c r="Z3"/>
  <c r="AA3"/>
  <c r="W3"/>
  <c r="Z33"/>
  <c r="AA33"/>
  <c r="W33"/>
  <c r="Z10"/>
  <c r="AA10"/>
  <c r="W10"/>
  <c r="W20"/>
  <c r="Z20"/>
  <c r="AA20"/>
  <c r="N3" i="6"/>
  <c r="Z38" i="1"/>
  <c r="AA38"/>
  <c r="W38"/>
  <c r="Z4"/>
  <c r="AA4"/>
  <c r="W4"/>
  <c r="Z21"/>
  <c r="AA21"/>
  <c r="W21"/>
  <c r="Z32"/>
  <c r="AA32"/>
  <c r="W32"/>
  <c r="Z8"/>
  <c r="AA8"/>
  <c r="W8"/>
  <c r="Z35"/>
  <c r="AA35"/>
  <c r="W35"/>
  <c r="K3" i="6"/>
  <c r="H3" i="5"/>
  <c r="B3" i="6"/>
  <c r="E3"/>
</calcChain>
</file>

<file path=xl/sharedStrings.xml><?xml version="1.0" encoding="utf-8"?>
<sst xmlns="http://schemas.openxmlformats.org/spreadsheetml/2006/main" count="4552" uniqueCount="1160">
  <si>
    <t>Williams</t>
  </si>
  <si>
    <t>Hawkes</t>
  </si>
  <si>
    <t>Hawkins</t>
  </si>
  <si>
    <t>Howell</t>
  </si>
  <si>
    <t>Wright</t>
  </si>
  <si>
    <t>Kirk</t>
  </si>
  <si>
    <t>Kate</t>
  </si>
  <si>
    <t>Keith</t>
  </si>
  <si>
    <t>Rob</t>
  </si>
  <si>
    <t>Phil</t>
  </si>
  <si>
    <t>Brennan</t>
  </si>
  <si>
    <t>Bowyer</t>
  </si>
  <si>
    <t>Jackson</t>
  </si>
  <si>
    <t>Donnelly</t>
  </si>
  <si>
    <t>Horsman</t>
  </si>
  <si>
    <t>Odell</t>
  </si>
  <si>
    <t>Malcolm</t>
  </si>
  <si>
    <t>Tony</t>
  </si>
  <si>
    <t>Paul</t>
  </si>
  <si>
    <t>Steve</t>
  </si>
  <si>
    <t>Maxine</t>
  </si>
  <si>
    <t>Sarah</t>
  </si>
  <si>
    <t>Evans</t>
  </si>
  <si>
    <t>Marshall</t>
  </si>
  <si>
    <t>Coldicott</t>
  </si>
  <si>
    <t>Turner</t>
  </si>
  <si>
    <t>Watkins</t>
  </si>
  <si>
    <t>Allan</t>
  </si>
  <si>
    <t>John</t>
  </si>
  <si>
    <t>Martin</t>
  </si>
  <si>
    <t>Todman</t>
  </si>
  <si>
    <t>Jane</t>
  </si>
  <si>
    <t>Michael</t>
  </si>
  <si>
    <t>Oliver</t>
  </si>
  <si>
    <t>Anna</t>
  </si>
  <si>
    <t>Mark</t>
  </si>
  <si>
    <t>Minton</t>
  </si>
  <si>
    <t>Bland</t>
  </si>
  <si>
    <t>Davies</t>
  </si>
  <si>
    <t>Andy</t>
  </si>
  <si>
    <t>List</t>
  </si>
  <si>
    <t>David</t>
  </si>
  <si>
    <t>Maundrell</t>
  </si>
  <si>
    <t>Naomi</t>
  </si>
  <si>
    <t>Whittaker</t>
  </si>
  <si>
    <t>Debbie</t>
  </si>
  <si>
    <t>Roger</t>
  </si>
  <si>
    <t>Wilson</t>
  </si>
  <si>
    <t>ORG PTS</t>
  </si>
  <si>
    <t>Declan</t>
  </si>
  <si>
    <t>Logue</t>
  </si>
  <si>
    <t>Emma</t>
  </si>
  <si>
    <t>Bexson</t>
  </si>
  <si>
    <t>Hill</t>
  </si>
  <si>
    <t>Cockerill</t>
  </si>
  <si>
    <t>Law</t>
  </si>
  <si>
    <t>Butler</t>
  </si>
  <si>
    <t>Bullock</t>
  </si>
  <si>
    <t>Groom</t>
  </si>
  <si>
    <t>James</t>
  </si>
  <si>
    <t>Deacon</t>
  </si>
  <si>
    <t>Alison</t>
  </si>
  <si>
    <t>Bagnall</t>
  </si>
  <si>
    <t>Sergent</t>
  </si>
  <si>
    <t>Graham</t>
  </si>
  <si>
    <t>Black</t>
  </si>
  <si>
    <t>Vanessa</t>
  </si>
  <si>
    <t>Crookes</t>
  </si>
  <si>
    <t>JOKER RACE</t>
  </si>
  <si>
    <t>Fern</t>
  </si>
  <si>
    <t>Hordern</t>
  </si>
  <si>
    <t>Marianne</t>
  </si>
  <si>
    <t>Karen</t>
  </si>
  <si>
    <t>JOKER PTS</t>
  </si>
  <si>
    <t>Baker</t>
  </si>
  <si>
    <t>Wayne</t>
  </si>
  <si>
    <t>Vickers</t>
  </si>
  <si>
    <t>Luke</t>
  </si>
  <si>
    <t>Lynch</t>
  </si>
  <si>
    <t>Newman</t>
  </si>
  <si>
    <t>Tim</t>
  </si>
  <si>
    <t>Owrid</t>
  </si>
  <si>
    <t>TOTAL</t>
  </si>
  <si>
    <t>Malcolm Bowyer</t>
  </si>
  <si>
    <t>Andrew Cockerill</t>
  </si>
  <si>
    <t>Allan Coldicott</t>
  </si>
  <si>
    <t>Keith Hawkes</t>
  </si>
  <si>
    <t>Paul Hawkins</t>
  </si>
  <si>
    <t>Tony Jackson</t>
  </si>
  <si>
    <t>Daniel Lynch</t>
  </si>
  <si>
    <t>Rob Minton</t>
  </si>
  <si>
    <t>Danny Tolhurst</t>
  </si>
  <si>
    <t>John Turner</t>
  </si>
  <si>
    <t>Wayne Vickers</t>
  </si>
  <si>
    <t>Michael Williams</t>
  </si>
  <si>
    <t>Roger Wilson</t>
  </si>
  <si>
    <t>Mark Bullock</t>
  </si>
  <si>
    <t>James Deacon</t>
  </si>
  <si>
    <t>Richard Dobedoe</t>
  </si>
  <si>
    <t>Peter Evans</t>
  </si>
  <si>
    <t>Peter Hill</t>
  </si>
  <si>
    <t>Steve Kirk</t>
  </si>
  <si>
    <t>Phil Marshall</t>
  </si>
  <si>
    <t>David Maundrell</t>
  </si>
  <si>
    <t>Martin Todman</t>
  </si>
  <si>
    <t>Kieran Tursner</t>
  </si>
  <si>
    <t>Keith Beardsmore</t>
  </si>
  <si>
    <t>Graham Black</t>
  </si>
  <si>
    <t>John Butler</t>
  </si>
  <si>
    <t>Andy List</t>
  </si>
  <si>
    <t>Michael Oliver</t>
  </si>
  <si>
    <t>Graham Watkins</t>
  </si>
  <si>
    <t>Luke Watkins</t>
  </si>
  <si>
    <t>Peter Law</t>
  </si>
  <si>
    <t>Declan Logue</t>
  </si>
  <si>
    <t>Mark Newman</t>
  </si>
  <si>
    <t>Tim Owrid</t>
  </si>
  <si>
    <t>Chris Seeney</t>
  </si>
  <si>
    <t>Derek Staley</t>
  </si>
  <si>
    <t>Simon Taylor</t>
  </si>
  <si>
    <t>Alison Bagnall</t>
  </si>
  <si>
    <t>Emma Bexson</t>
  </si>
  <si>
    <t>Sarah Bland</t>
  </si>
  <si>
    <t>Helen Evans</t>
  </si>
  <si>
    <t>Lesley Kirk</t>
  </si>
  <si>
    <t>Sarah Odell</t>
  </si>
  <si>
    <t>Naomi Whittaker</t>
  </si>
  <si>
    <t>Kate Wright</t>
  </si>
  <si>
    <t>Yvonne Caswell</t>
  </si>
  <si>
    <t>Vanessa Crookes</t>
  </si>
  <si>
    <t>Marianne Flint</t>
  </si>
  <si>
    <t>Fern Hordern</t>
  </si>
  <si>
    <t>Maxine Horsman</t>
  </si>
  <si>
    <t>Kate Sergent</t>
  </si>
  <si>
    <t>Kate Barrett</t>
  </si>
  <si>
    <t>Victoria Jeffs</t>
  </si>
  <si>
    <t>Natasha Watkins</t>
  </si>
  <si>
    <t>Name</t>
  </si>
  <si>
    <t>Cooper</t>
  </si>
  <si>
    <t>Helen</t>
  </si>
  <si>
    <t>Lesley</t>
  </si>
  <si>
    <t>Yvonne</t>
  </si>
  <si>
    <t>Caswell</t>
  </si>
  <si>
    <t>Tolhurst</t>
  </si>
  <si>
    <t>Barrett</t>
  </si>
  <si>
    <t>Victoria</t>
  </si>
  <si>
    <t>Jeffs</t>
  </si>
  <si>
    <t>Jo</t>
  </si>
  <si>
    <t>Svetlakova-Doyle</t>
  </si>
  <si>
    <t>Natasha</t>
  </si>
  <si>
    <t>Andrew</t>
  </si>
  <si>
    <t>Neil</t>
  </si>
  <si>
    <t>Daniel</t>
  </si>
  <si>
    <t>Danny</t>
  </si>
  <si>
    <t>Richard</t>
  </si>
  <si>
    <t>Dobedoe</t>
  </si>
  <si>
    <t>Peter</t>
  </si>
  <si>
    <t>Kieran</t>
  </si>
  <si>
    <t>Tursner</t>
  </si>
  <si>
    <t>Beardsmore</t>
  </si>
  <si>
    <t>Darren</t>
  </si>
  <si>
    <t>Chris</t>
  </si>
  <si>
    <t>Seeney</t>
  </si>
  <si>
    <t>Smith</t>
  </si>
  <si>
    <t>Derek</t>
  </si>
  <si>
    <t>Staley</t>
  </si>
  <si>
    <t>Simon</t>
  </si>
  <si>
    <t>Taylor</t>
  </si>
  <si>
    <t xml:space="preserve">Race 1 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</si>
  <si>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</si>
  <si>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</si>
  <si>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</si>
  <si>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</si>
  <si>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</si>
  <si>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</si>
  <si>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</si>
  <si>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</si>
  <si>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</si>
  <si>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</si>
  <si>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</si>
  <si>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DOB</t>
  </si>
  <si>
    <t>Years</t>
  </si>
  <si>
    <t>Months</t>
  </si>
  <si>
    <t>Henry</t>
  </si>
  <si>
    <t>Robert</t>
  </si>
  <si>
    <t>Brian</t>
  </si>
  <si>
    <t>Women</t>
  </si>
  <si>
    <t>Men</t>
  </si>
  <si>
    <t>35 - 39</t>
  </si>
  <si>
    <t>40 - 44</t>
  </si>
  <si>
    <t>45 - 49</t>
  </si>
  <si>
    <t>Andrew Turner</t>
  </si>
  <si>
    <t>Ashley Sherren</t>
  </si>
  <si>
    <t>Lynn Sherren</t>
  </si>
  <si>
    <t>Barrie</t>
  </si>
  <si>
    <t>Mike</t>
  </si>
  <si>
    <t>Brown</t>
  </si>
  <si>
    <t>Mike Barrie</t>
  </si>
  <si>
    <t>Age</t>
  </si>
  <si>
    <t>Lyness</t>
  </si>
  <si>
    <t>Jones</t>
  </si>
  <si>
    <t>David Jones</t>
  </si>
  <si>
    <t>Lisa</t>
  </si>
  <si>
    <t>Dallisson</t>
  </si>
  <si>
    <t>Lisa Dallisson</t>
  </si>
  <si>
    <t>James Chorley</t>
  </si>
  <si>
    <t>Davis</t>
  </si>
  <si>
    <t>Haydn</t>
  </si>
  <si>
    <t>Chorley</t>
  </si>
  <si>
    <t>Watson</t>
  </si>
  <si>
    <t>Anna Watson</t>
  </si>
  <si>
    <t>Mike Barrett</t>
  </si>
  <si>
    <t>Michelle</t>
  </si>
  <si>
    <t>Suzanne</t>
  </si>
  <si>
    <t>Suzanne Jones</t>
  </si>
  <si>
    <t>Fitzgerald</t>
  </si>
  <si>
    <t>Emil</t>
  </si>
  <si>
    <t>Gudfinnsson</t>
  </si>
  <si>
    <t>Emily</t>
  </si>
  <si>
    <t>Adams</t>
  </si>
  <si>
    <t>Young</t>
  </si>
  <si>
    <t>Bacon</t>
  </si>
  <si>
    <t>Ben</t>
  </si>
  <si>
    <t>Twyman</t>
  </si>
  <si>
    <t>Emily Adams</t>
  </si>
  <si>
    <t>Jo Young</t>
  </si>
  <si>
    <t>Chris Bacon</t>
  </si>
  <si>
    <t>Ben Twyman</t>
  </si>
  <si>
    <t>Wheeler</t>
  </si>
  <si>
    <t>Coley-Smith</t>
  </si>
  <si>
    <t>Alan</t>
  </si>
  <si>
    <t>Johnston</t>
  </si>
  <si>
    <t>Megan</t>
  </si>
  <si>
    <t>Robertson</t>
  </si>
  <si>
    <t>Ruth</t>
  </si>
  <si>
    <t>Calderbank</t>
  </si>
  <si>
    <t>Neil Robertson</t>
  </si>
  <si>
    <t>Ruth Calderbank</t>
  </si>
  <si>
    <t>Adjusted Points Total</t>
  </si>
  <si>
    <t>Speechly</t>
  </si>
  <si>
    <t>Duncan</t>
  </si>
  <si>
    <t>Smyth</t>
  </si>
  <si>
    <t>Ewan</t>
  </si>
  <si>
    <t>Dani</t>
  </si>
  <si>
    <t>Rasgauski</t>
  </si>
  <si>
    <t>Weetman</t>
  </si>
  <si>
    <t>Ford</t>
  </si>
  <si>
    <t>Emil Gudfinnsson</t>
  </si>
  <si>
    <t>Alan Coley-Smith</t>
  </si>
  <si>
    <t>Andrew Speechly</t>
  </si>
  <si>
    <t>David Smyth</t>
  </si>
  <si>
    <t>Brian Weetman</t>
  </si>
  <si>
    <t>Robert Ford</t>
  </si>
  <si>
    <t>Morrison</t>
  </si>
  <si>
    <t>Henry Morrison</t>
  </si>
  <si>
    <t>Emma Vickers</t>
  </si>
  <si>
    <t>Sarah Wheeler</t>
  </si>
  <si>
    <t>Megan Johnston</t>
  </si>
  <si>
    <t>Jane Duncan</t>
  </si>
  <si>
    <t>Dani Rasgauski</t>
  </si>
  <si>
    <t>Age Group</t>
  </si>
  <si>
    <t>50 - 54</t>
  </si>
  <si>
    <t>55 - 59</t>
  </si>
  <si>
    <t>Overall Position</t>
  </si>
  <si>
    <t>50 +</t>
  </si>
  <si>
    <t>60 +</t>
  </si>
  <si>
    <t>Points</t>
  </si>
  <si>
    <t>Age Group 35 - 39</t>
  </si>
  <si>
    <t>Age Group 40 - 44</t>
  </si>
  <si>
    <t>Age Group 45 -49</t>
  </si>
  <si>
    <t>Current Leader</t>
  </si>
  <si>
    <t>Age Group 16 - 39</t>
  </si>
  <si>
    <t>Age Group 45 - 49</t>
  </si>
  <si>
    <t>Age Group 50 - 54</t>
  </si>
  <si>
    <t>Age Group 55 - 59</t>
  </si>
  <si>
    <t>NOTE: THE FIRST THREE IN THE OVERALL COMPETITION ARE NOT INCLUDED IN THE AGE GROUP COMPETITION</t>
  </si>
  <si>
    <t>LADIES SHAKESPEARE COMPETITION - AGE GROUP LEAGUES</t>
  </si>
  <si>
    <t>MENS SHAKESPEARE COMPETITION - AGE GROUP LEAGUES</t>
  </si>
  <si>
    <t>MENS SHAKESPEARE COMPETITION - OVERALL LEAGUE</t>
  </si>
  <si>
    <t>LADIES SHAKESPEARE COMPETITION - OVERALL LEAGUE</t>
  </si>
  <si>
    <t>Coote</t>
  </si>
  <si>
    <t>Larry</t>
  </si>
  <si>
    <t>Coltman</t>
  </si>
  <si>
    <t>Peter Coote</t>
  </si>
  <si>
    <t>Larry Coltman</t>
  </si>
  <si>
    <t>16 - 34</t>
  </si>
  <si>
    <t>16 - 39</t>
  </si>
  <si>
    <t>Age Group 16 - 34</t>
  </si>
  <si>
    <t>Christine</t>
  </si>
  <si>
    <t>Christine Cooper</t>
  </si>
  <si>
    <t>Andrew Brown</t>
  </si>
  <si>
    <t>Wicks</t>
  </si>
  <si>
    <t>Neil Wicks</t>
  </si>
  <si>
    <t>Jamie</t>
  </si>
  <si>
    <t>Lyall</t>
  </si>
  <si>
    <t>Jamie Lyall</t>
  </si>
  <si>
    <t>Karen Brown</t>
  </si>
  <si>
    <t>Cindy Brittan</t>
  </si>
  <si>
    <t>Cindy</t>
  </si>
  <si>
    <t>Brittan</t>
  </si>
  <si>
    <t>Maureen Birch</t>
  </si>
  <si>
    <t>Beverley Brigden</t>
  </si>
  <si>
    <t>Sheila Smith</t>
  </si>
  <si>
    <t>Beverley</t>
  </si>
  <si>
    <t>Brigden</t>
  </si>
  <si>
    <t>Maureen</t>
  </si>
  <si>
    <t>Birch</t>
  </si>
  <si>
    <t>Sheila</t>
  </si>
  <si>
    <t>Jason</t>
  </si>
  <si>
    <t>Fretter</t>
  </si>
  <si>
    <t>Stephan</t>
  </si>
  <si>
    <t>Meier</t>
  </si>
  <si>
    <t>Ferguson</t>
  </si>
  <si>
    <t>Cox</t>
  </si>
  <si>
    <t>Helen Ferguson</t>
  </si>
  <si>
    <t>Jason Fretter</t>
  </si>
  <si>
    <t>Stephan Meier</t>
  </si>
  <si>
    <t>Loftus</t>
  </si>
  <si>
    <t>Jane Fradgley</t>
  </si>
  <si>
    <t>Fradgley</t>
  </si>
  <si>
    <t>Elspeth</t>
  </si>
  <si>
    <t>Gregory</t>
  </si>
  <si>
    <t>Steven</t>
  </si>
  <si>
    <t>Elspeth Gregory</t>
  </si>
  <si>
    <t>Nussbaum</t>
  </si>
  <si>
    <t>Danny Nussbaum</t>
  </si>
  <si>
    <t>Battersby</t>
  </si>
  <si>
    <t>David Battersby</t>
  </si>
  <si>
    <t>Penny</t>
  </si>
  <si>
    <t>Julian</t>
  </si>
  <si>
    <t>Julian Johnson</t>
  </si>
  <si>
    <t>Johnson</t>
  </si>
  <si>
    <t>Rhys</t>
  </si>
  <si>
    <t>Briscoe</t>
  </si>
  <si>
    <t>Stephenson</t>
  </si>
  <si>
    <t>Gardiner</t>
  </si>
  <si>
    <t>Yvonne Stephenson</t>
  </si>
  <si>
    <t>Rhys Briscoe</t>
  </si>
  <si>
    <t>Neil Gardiner</t>
  </si>
  <si>
    <t>Joshua Newman</t>
  </si>
  <si>
    <t>Ewan Rayment</t>
  </si>
  <si>
    <t>Paul Green</t>
  </si>
  <si>
    <t>Chris Whateley</t>
  </si>
  <si>
    <t>Whateley</t>
  </si>
  <si>
    <t>Joshua</t>
  </si>
  <si>
    <t>Green</t>
  </si>
  <si>
    <t>Eden</t>
  </si>
  <si>
    <t>Rayment</t>
  </si>
  <si>
    <t>Richard Eden</t>
  </si>
  <si>
    <t>Sex</t>
  </si>
  <si>
    <t>F</t>
  </si>
  <si>
    <t>M</t>
  </si>
  <si>
    <t>FirstName</t>
  </si>
  <si>
    <t>LastName</t>
  </si>
  <si>
    <t>Sherren</t>
  </si>
  <si>
    <t>Eloise</t>
  </si>
  <si>
    <t>Du Luart</t>
  </si>
  <si>
    <t>Iain</t>
  </si>
  <si>
    <t>Dyche</t>
  </si>
  <si>
    <t>Ivan</t>
  </si>
  <si>
    <t>Sarti</t>
  </si>
  <si>
    <t>Jack</t>
  </si>
  <si>
    <t>Sam</t>
  </si>
  <si>
    <t>Lynn</t>
  </si>
  <si>
    <t>Marie</t>
  </si>
  <si>
    <t>Matthew</t>
  </si>
  <si>
    <t>Michele</t>
  </si>
  <si>
    <t>Cottiss</t>
  </si>
  <si>
    <t>Philippa</t>
  </si>
  <si>
    <t>Bailey</t>
  </si>
  <si>
    <t>Garbutt</t>
  </si>
  <si>
    <t>Stainthorp</t>
  </si>
  <si>
    <t>Nadezhda</t>
  </si>
  <si>
    <t>Becky</t>
  </si>
  <si>
    <t>Sally</t>
  </si>
  <si>
    <t>Sean</t>
  </si>
  <si>
    <t>Cawley</t>
  </si>
  <si>
    <t>Sheryl</t>
  </si>
  <si>
    <t>Buckland</t>
  </si>
  <si>
    <t>Shirley</t>
  </si>
  <si>
    <t>Rigby</t>
  </si>
  <si>
    <t>Stephen</t>
  </si>
  <si>
    <t>Tessa</t>
  </si>
  <si>
    <t>Jenkins</t>
  </si>
  <si>
    <t>Eloise Du Luart</t>
  </si>
  <si>
    <t>Tessa Jenkins</t>
  </si>
  <si>
    <t>Penny Stainthorp</t>
  </si>
  <si>
    <t>Sean Cawley</t>
  </si>
  <si>
    <t>Ivan Sarti</t>
  </si>
  <si>
    <t>Iain Dyche</t>
  </si>
  <si>
    <t>Becky Loftus</t>
  </si>
  <si>
    <t>Philippa Bailey</t>
  </si>
  <si>
    <t>Shirley Rigby</t>
  </si>
  <si>
    <t>Sheryl Buckland</t>
  </si>
  <si>
    <t>Organiser race</t>
  </si>
  <si>
    <t>Marie Fitzgerald</t>
  </si>
  <si>
    <t>Graham Taylor</t>
  </si>
  <si>
    <t>Daniel Carthy</t>
  </si>
  <si>
    <t>Sheppard</t>
  </si>
  <si>
    <t>Pos</t>
  </si>
  <si>
    <t>James Coy</t>
  </si>
  <si>
    <t>Richard Hartwell</t>
  </si>
  <si>
    <t>Hartwell</t>
  </si>
  <si>
    <t>Robinson</t>
  </si>
  <si>
    <t>Gill</t>
  </si>
  <si>
    <t>Gill Robinson</t>
  </si>
  <si>
    <t>Brian Gravelsons</t>
  </si>
  <si>
    <t>Gravelsons</t>
  </si>
  <si>
    <t>Zoe Chandler</t>
  </si>
  <si>
    <t>Martyn Helliker</t>
  </si>
  <si>
    <t>James Fidoe</t>
  </si>
  <si>
    <t>Zoe</t>
  </si>
  <si>
    <t>Chandler</t>
  </si>
  <si>
    <t>Martyn</t>
  </si>
  <si>
    <t>Helliker</t>
  </si>
  <si>
    <t>Maria Haslam</t>
  </si>
  <si>
    <t>Maria</t>
  </si>
  <si>
    <t>Haslam</t>
  </si>
  <si>
    <t>Robin Kindersley</t>
  </si>
  <si>
    <t>Robin</t>
  </si>
  <si>
    <t>Kindersley</t>
  </si>
  <si>
    <t>Laura Mann</t>
  </si>
  <si>
    <t>Gavin Bliss</t>
  </si>
  <si>
    <t>Michelle Kilmister</t>
  </si>
  <si>
    <t>Gender</t>
  </si>
  <si>
    <t>Date Jan 1st</t>
  </si>
  <si>
    <t>Charlotte</t>
  </si>
  <si>
    <t>Best</t>
  </si>
  <si>
    <t>Angela</t>
  </si>
  <si>
    <t>Bliss</t>
  </si>
  <si>
    <t>Laura</t>
  </si>
  <si>
    <t>Mann</t>
  </si>
  <si>
    <t>Morgan</t>
  </si>
  <si>
    <t>Alcock</t>
  </si>
  <si>
    <t>Rachel</t>
  </si>
  <si>
    <t>Spence</t>
  </si>
  <si>
    <t>Kilmister</t>
  </si>
  <si>
    <t>Ashley</t>
  </si>
  <si>
    <t>Carthy</t>
  </si>
  <si>
    <t>Edward</t>
  </si>
  <si>
    <t>Jeff</t>
  </si>
  <si>
    <t>Marwood</t>
  </si>
  <si>
    <t>Hadley</t>
  </si>
  <si>
    <t>Fidoe</t>
  </si>
  <si>
    <t>Locke</t>
  </si>
  <si>
    <t>Coleman</t>
  </si>
  <si>
    <t>Nash</t>
  </si>
  <si>
    <t>Welburn</t>
  </si>
  <si>
    <t>Gavin</t>
  </si>
  <si>
    <t>Jon</t>
  </si>
  <si>
    <t>Tarrant</t>
  </si>
  <si>
    <t>Vitali</t>
  </si>
  <si>
    <t>Puskin</t>
  </si>
  <si>
    <t>Lawson</t>
  </si>
  <si>
    <t>Charlotte Best</t>
  </si>
  <si>
    <t>Michele Cottiss</t>
  </si>
  <si>
    <t>Penny Garbutt</t>
  </si>
  <si>
    <t>Nadezhda Svetlakova-Doyle</t>
  </si>
  <si>
    <t>Angela Cox</t>
  </si>
  <si>
    <t>Sally Bliss</t>
  </si>
  <si>
    <t>Morgan Alcock</t>
  </si>
  <si>
    <t>Rachel Spence</t>
  </si>
  <si>
    <t>Sam Taylor</t>
  </si>
  <si>
    <t>Matthew Lyness</t>
  </si>
  <si>
    <t>Steven Baker</t>
  </si>
  <si>
    <t>Stephen Donnelly</t>
  </si>
  <si>
    <t>Edward Tolhurst</t>
  </si>
  <si>
    <t>Jeff Marwood</t>
  </si>
  <si>
    <t>John Locke</t>
  </si>
  <si>
    <t>Michael Coleman</t>
  </si>
  <si>
    <t>Paul Nash</t>
  </si>
  <si>
    <t>Richard Welburn</t>
  </si>
  <si>
    <t>Michael Sheppard</t>
  </si>
  <si>
    <t>Jon Tarrant</t>
  </si>
  <si>
    <t>Vitali Puskin</t>
  </si>
  <si>
    <t>James Lawson</t>
  </si>
  <si>
    <t>G</t>
  </si>
  <si>
    <t>Victoria Johnstone</t>
  </si>
  <si>
    <t>Nina Davies</t>
  </si>
  <si>
    <t>Nina</t>
  </si>
  <si>
    <t>Lissy Hair</t>
  </si>
  <si>
    <t>John Ward</t>
  </si>
  <si>
    <t>Lissy</t>
  </si>
  <si>
    <t>Hair</t>
  </si>
  <si>
    <t>Ward</t>
  </si>
  <si>
    <t>Tina Bonham</t>
  </si>
  <si>
    <t>Leandro Ghezzi</t>
  </si>
  <si>
    <t>Johnstone</t>
  </si>
  <si>
    <t>Knight</t>
  </si>
  <si>
    <t>David Knight</t>
  </si>
  <si>
    <t>Leandro</t>
  </si>
  <si>
    <t>Ghezzi</t>
  </si>
  <si>
    <t>Simon Penson</t>
  </si>
  <si>
    <t>Clive Shepherd</t>
  </si>
  <si>
    <t>Penson</t>
  </si>
  <si>
    <t>Clive</t>
  </si>
  <si>
    <t>Shepherd</t>
  </si>
  <si>
    <t>Philip Brennan</t>
  </si>
  <si>
    <t>Naoko Adachi</t>
  </si>
  <si>
    <t>Tim Hutchinson</t>
  </si>
  <si>
    <t>Ash Habel</t>
  </si>
  <si>
    <t>Heather Fletcher</t>
  </si>
  <si>
    <t>Anthony Howell</t>
  </si>
  <si>
    <t>Aimee</t>
  </si>
  <si>
    <t>Spicer</t>
  </si>
  <si>
    <t>andrew</t>
  </si>
  <si>
    <t>smith</t>
  </si>
  <si>
    <t>Anthony</t>
  </si>
  <si>
    <t>Ash</t>
  </si>
  <si>
    <t>Habel</t>
  </si>
  <si>
    <t>Bryn</t>
  </si>
  <si>
    <t>Stretton</t>
  </si>
  <si>
    <t>Cameron</t>
  </si>
  <si>
    <t>Ellis</t>
  </si>
  <si>
    <t>CHARLOTTE</t>
  </si>
  <si>
    <t>RAMSAY</t>
  </si>
  <si>
    <t>Christopher</t>
  </si>
  <si>
    <t>Lloyd</t>
  </si>
  <si>
    <t>Pastrak</t>
  </si>
  <si>
    <t>Claire</t>
  </si>
  <si>
    <t>Cassidy</t>
  </si>
  <si>
    <t>Clarkson</t>
  </si>
  <si>
    <t>Reading</t>
  </si>
  <si>
    <t>Edkins</t>
  </si>
  <si>
    <t>Mercer</t>
  </si>
  <si>
    <t>George</t>
  </si>
  <si>
    <t>Owen</t>
  </si>
  <si>
    <t>Hannah</t>
  </si>
  <si>
    <t>Spriggs</t>
  </si>
  <si>
    <t>Cusack</t>
  </si>
  <si>
    <t>james</t>
  </si>
  <si>
    <t>coy</t>
  </si>
  <si>
    <t>Hutchinson</t>
  </si>
  <si>
    <t>Joanna</t>
  </si>
  <si>
    <t>COPEMAN</t>
  </si>
  <si>
    <t>Frances</t>
  </si>
  <si>
    <t>karen</t>
  </si>
  <si>
    <t>jackson</t>
  </si>
  <si>
    <t>Tina</t>
  </si>
  <si>
    <t>Bonham</t>
  </si>
  <si>
    <t>Kelly</t>
  </si>
  <si>
    <t>Milner</t>
  </si>
  <si>
    <t>Kinga</t>
  </si>
  <si>
    <t>Koluch</t>
  </si>
  <si>
    <t>Leighanne</t>
  </si>
  <si>
    <t>Earley</t>
  </si>
  <si>
    <t>Flint</t>
  </si>
  <si>
    <t>Cullimore</t>
  </si>
  <si>
    <t>Clark</t>
  </si>
  <si>
    <t>Naoko</t>
  </si>
  <si>
    <t>Adachi</t>
  </si>
  <si>
    <t>Nye</t>
  </si>
  <si>
    <t>Bearman</t>
  </si>
  <si>
    <t>paul</t>
  </si>
  <si>
    <t>saunders</t>
  </si>
  <si>
    <t>Phillip</t>
  </si>
  <si>
    <t>Philip</t>
  </si>
  <si>
    <t>Tasneem</t>
  </si>
  <si>
    <t>Pope</t>
  </si>
  <si>
    <t>Jefferies</t>
  </si>
  <si>
    <t>Clarke</t>
  </si>
  <si>
    <t>Pearce</t>
  </si>
  <si>
    <t>Chambers</t>
  </si>
  <si>
    <t>Heather</t>
  </si>
  <si>
    <t>Fletcher</t>
  </si>
  <si>
    <t>Shephard</t>
  </si>
  <si>
    <t>Samantha</t>
  </si>
  <si>
    <t>Norman</t>
  </si>
  <si>
    <t>Paragreen</t>
  </si>
  <si>
    <t>Tom</t>
  </si>
  <si>
    <t>Murray</t>
  </si>
  <si>
    <t>Waleed</t>
  </si>
  <si>
    <t>Agabani</t>
  </si>
  <si>
    <t>Wolstencroft</t>
  </si>
  <si>
    <t>Carl</t>
  </si>
  <si>
    <t>3 Mar 1976</t>
  </si>
  <si>
    <t>25 Dec 1980</t>
  </si>
  <si>
    <t>28 Apr 1950</t>
  </si>
  <si>
    <t>13 Dec 1963</t>
  </si>
  <si>
    <t>20 Feb 1967</t>
  </si>
  <si>
    <t>22 May 1962</t>
  </si>
  <si>
    <t>18 Oct 1966</t>
  </si>
  <si>
    <t>13 Feb 1961</t>
  </si>
  <si>
    <t>2 Mar 1959</t>
  </si>
  <si>
    <t>29 Aug 1954</t>
  </si>
  <si>
    <t>6 Jun 1977</t>
  </si>
  <si>
    <t>3 Sep 1952</t>
  </si>
  <si>
    <t>13 Jul 1977</t>
  </si>
  <si>
    <t>2 Apr 1983</t>
  </si>
  <si>
    <t>2 Jun 1988</t>
  </si>
  <si>
    <t>18 Oct 1953</t>
  </si>
  <si>
    <t>22 Feb 1977</t>
  </si>
  <si>
    <t>11 Oct 1960</t>
  </si>
  <si>
    <t>15 Jan 1968</t>
  </si>
  <si>
    <t>22 Aug 1955</t>
  </si>
  <si>
    <t>16 Feb 1993</t>
  </si>
  <si>
    <t>27 Feb 1963</t>
  </si>
  <si>
    <t>18 Jan 1959</t>
  </si>
  <si>
    <t>9 Nov 1972</t>
  </si>
  <si>
    <t>13 Feb 1996</t>
  </si>
  <si>
    <t>13 Apr 1986</t>
  </si>
  <si>
    <t>18 Apr 1963</t>
  </si>
  <si>
    <t>14 Aug 1978</t>
  </si>
  <si>
    <t>2 Nov 1973</t>
  </si>
  <si>
    <t>4 Feb 1961</t>
  </si>
  <si>
    <t>13 Jul 1950</t>
  </si>
  <si>
    <t>12 Nov 1958</t>
  </si>
  <si>
    <t>10 Nov 1982</t>
  </si>
  <si>
    <t>16 Sep 1950</t>
  </si>
  <si>
    <t>11 Mar 1970</t>
  </si>
  <si>
    <t>1 Dec 1964</t>
  </si>
  <si>
    <t>23 Sep 1956</t>
  </si>
  <si>
    <t>4 Apr 1968</t>
  </si>
  <si>
    <t>3 Dec 1980</t>
  </si>
  <si>
    <t>22 Apr 1981</t>
  </si>
  <si>
    <t>5 Sep 1977</t>
  </si>
  <si>
    <t>15 May 1978</t>
  </si>
  <si>
    <t>24 Aug 1972</t>
  </si>
  <si>
    <t>10 May 1974</t>
  </si>
  <si>
    <t>29 Jan 1968</t>
  </si>
  <si>
    <t>17 Jul 1964</t>
  </si>
  <si>
    <t>31 Dec 1949</t>
  </si>
  <si>
    <t>1 Oct 1964</t>
  </si>
  <si>
    <t>20 Jan 1965</t>
  </si>
  <si>
    <t>16 Jul 1972</t>
  </si>
  <si>
    <t>27 Mar 1975</t>
  </si>
  <si>
    <t>20 May 1975</t>
  </si>
  <si>
    <t>27 Feb 1993</t>
  </si>
  <si>
    <t>22 Dec 1972</t>
  </si>
  <si>
    <t>27 Nov 1969</t>
  </si>
  <si>
    <t>10 Feb 1978</t>
  </si>
  <si>
    <t>23 Jun 1983</t>
  </si>
  <si>
    <t>1 Aug 1969</t>
  </si>
  <si>
    <t>8 Oct 1971</t>
  </si>
  <si>
    <t>10 Apr 1943</t>
  </si>
  <si>
    <t>22 Apr 1988</t>
  </si>
  <si>
    <t>14 Dec 1974</t>
  </si>
  <si>
    <t>20 Dec 1997</t>
  </si>
  <si>
    <t>26 Jan 1961</t>
  </si>
  <si>
    <t>7 Nov 1968</t>
  </si>
  <si>
    <t>27 Oct 1968</t>
  </si>
  <si>
    <t>26 Sep 1961</t>
  </si>
  <si>
    <t>28 Oct 1979</t>
  </si>
  <si>
    <t>19 May 1975</t>
  </si>
  <si>
    <t>2 Aug 1983</t>
  </si>
  <si>
    <t>22 Feb 1951</t>
  </si>
  <si>
    <t>9 May 1956</t>
  </si>
  <si>
    <t>5 Nov 1963</t>
  </si>
  <si>
    <t>23 Feb 1960</t>
  </si>
  <si>
    <t>5 Mar 1973</t>
  </si>
  <si>
    <t>18 Jul 1978</t>
  </si>
  <si>
    <t>10 Jan 1961</t>
  </si>
  <si>
    <t>14 Mar 1974</t>
  </si>
  <si>
    <t>25 Apr 1970</t>
  </si>
  <si>
    <t>21 Dec 1987</t>
  </si>
  <si>
    <t>31 Jan 1976</t>
  </si>
  <si>
    <t>16 Sep 1959</t>
  </si>
  <si>
    <t>11 Jun 1970</t>
  </si>
  <si>
    <t>3 Sep 1965</t>
  </si>
  <si>
    <t>22 Mar 1964</t>
  </si>
  <si>
    <t>11 Apr 1994</t>
  </si>
  <si>
    <t>3 Jul 1949</t>
  </si>
  <si>
    <t>21 Aug 1943</t>
  </si>
  <si>
    <t>10 Apr 1973</t>
  </si>
  <si>
    <t>5 Jun 1953</t>
  </si>
  <si>
    <t>21 Oct 1961</t>
  </si>
  <si>
    <t>19 Feb 1993</t>
  </si>
  <si>
    <t>13 Mar 1952</t>
  </si>
  <si>
    <t>8 Mar 1962</t>
  </si>
  <si>
    <t>7 Dec 1955</t>
  </si>
  <si>
    <t>1 Aug 1962</t>
  </si>
  <si>
    <t>1 Sep 1976</t>
  </si>
  <si>
    <t>1 Feb 1986</t>
  </si>
  <si>
    <t>14 Apr 1955</t>
  </si>
  <si>
    <t>6 Feb 1992</t>
  </si>
  <si>
    <t>31 May 1987</t>
  </si>
  <si>
    <t>11 Jan 1958</t>
  </si>
  <si>
    <t>11 Jun 1984</t>
  </si>
  <si>
    <t>27 Sep 1976</t>
  </si>
  <si>
    <t>25 Apr 1959</t>
  </si>
  <si>
    <t>4 May 1971</t>
  </si>
  <si>
    <t>17 Aug 1970</t>
  </si>
  <si>
    <t>7 Sep 1973</t>
  </si>
  <si>
    <t>16 Jul 1971</t>
  </si>
  <si>
    <t>28 Jul 1974</t>
  </si>
  <si>
    <t>2 Jun 1954</t>
  </si>
  <si>
    <t>19 Mar 1962</t>
  </si>
  <si>
    <t>15 Mar 1996</t>
  </si>
  <si>
    <t>19 Aug 1980</t>
  </si>
  <si>
    <t>21 Apr 1971</t>
  </si>
  <si>
    <t>18 Feb 1959</t>
  </si>
  <si>
    <t>25 May 1985</t>
  </si>
  <si>
    <t>30 Jan 1972</t>
  </si>
  <si>
    <t>6 Aug 1970</t>
  </si>
  <si>
    <t>21 Jun 1962</t>
  </si>
  <si>
    <t>15 Jan 1987</t>
  </si>
  <si>
    <t>12 Oct 1979</t>
  </si>
  <si>
    <t>13 Sep 1964</t>
  </si>
  <si>
    <t>27 Sep 1954</t>
  </si>
  <si>
    <t>22 Jul 1954</t>
  </si>
  <si>
    <t>9 May 1989</t>
  </si>
  <si>
    <t>20 Aug 1988</t>
  </si>
  <si>
    <t>4 Aug 1983</t>
  </si>
  <si>
    <t>7 Oct 1960</t>
  </si>
  <si>
    <t>22 Nov 1970</t>
  </si>
  <si>
    <t>23 Apr 1970</t>
  </si>
  <si>
    <t>10 Feb 1967</t>
  </si>
  <si>
    <t>2 Oct 1996</t>
  </si>
  <si>
    <t>13 Jun 1969</t>
  </si>
  <si>
    <t>17 Dec 1981</t>
  </si>
  <si>
    <t>4 Jul 1962</t>
  </si>
  <si>
    <t>21 Sep 1970</t>
  </si>
  <si>
    <t>9 Dec 1953</t>
  </si>
  <si>
    <t>5 May 1961</t>
  </si>
  <si>
    <t>8 Apr 1956</t>
  </si>
  <si>
    <t>30 Apr 1958</t>
  </si>
  <si>
    <t>11 Aug 1971</t>
  </si>
  <si>
    <t>1 Nov 1957</t>
  </si>
  <si>
    <t>23 Jan 1960</t>
  </si>
  <si>
    <t>25 Jan 1955</t>
  </si>
  <si>
    <t>27 Dec 1943</t>
  </si>
  <si>
    <t>25 Feb 1963</t>
  </si>
  <si>
    <t>15 Oct 1942</t>
  </si>
  <si>
    <t>9 Feb 1968</t>
  </si>
  <si>
    <t>31 Dec 1955</t>
  </si>
  <si>
    <t>9 Sep 1995</t>
  </si>
  <si>
    <t>1 Jan 1968</t>
  </si>
  <si>
    <t>19 Mar 1981</t>
  </si>
  <si>
    <t>9 Jan 1975</t>
  </si>
  <si>
    <t>27 Aug 1972</t>
  </si>
  <si>
    <t>14 Mar 1973</t>
  </si>
  <si>
    <t>28 Aug 1967</t>
  </si>
  <si>
    <t>13 Sep 1970</t>
  </si>
  <si>
    <t>28 Jul 1982</t>
  </si>
  <si>
    <t>28 Oct 1956</t>
  </si>
  <si>
    <t>11 Feb 1975</t>
  </si>
  <si>
    <t>5 Feb 1989</t>
  </si>
  <si>
    <t>16 Apr 1965</t>
  </si>
  <si>
    <t>14 Jan 1948</t>
  </si>
  <si>
    <t>21 Apr 1986</t>
  </si>
  <si>
    <t>12 Sep 1978</t>
  </si>
  <si>
    <t>18 May 1979</t>
  </si>
  <si>
    <t>15 Jan 1981</t>
  </si>
  <si>
    <t>11 Jan 1977</t>
  </si>
  <si>
    <t>18 Jun 1977</t>
  </si>
  <si>
    <t>13 Jan 1952</t>
  </si>
  <si>
    <t>21 Jul 1970</t>
  </si>
  <si>
    <t>22 May 1986</t>
  </si>
  <si>
    <t>20 Nov 1963</t>
  </si>
  <si>
    <t>24 Dec 1968</t>
  </si>
  <si>
    <t>28 Oct 1995</t>
  </si>
  <si>
    <t>3 Feb 1973</t>
  </si>
  <si>
    <t>26 Jan 1967</t>
  </si>
  <si>
    <t>2 Oct 1968</t>
  </si>
  <si>
    <t>4 Nov 1956</t>
  </si>
  <si>
    <t>7 Mar 1964</t>
  </si>
  <si>
    <t>28 May 1968</t>
  </si>
  <si>
    <t>5 Jul 1961</t>
  </si>
  <si>
    <t>30 Jul 1970</t>
  </si>
  <si>
    <t>14 Sep 1951</t>
  </si>
  <si>
    <t>11 Jun 1963</t>
  </si>
  <si>
    <t>18 Dec 1965</t>
  </si>
  <si>
    <t>7 Jun 1964</t>
  </si>
  <si>
    <t>27 Oct 1941</t>
  </si>
  <si>
    <t>8 Feb 1971</t>
  </si>
  <si>
    <t>6 May 1989</t>
  </si>
  <si>
    <t>21 Apr 1979</t>
  </si>
  <si>
    <t>9 Mar 1975</t>
  </si>
  <si>
    <t>17 Oct 1975</t>
  </si>
  <si>
    <t>15 May 1937</t>
  </si>
  <si>
    <t>5 May 1960</t>
  </si>
  <si>
    <t>25 Mar 1984</t>
  </si>
  <si>
    <t>19 Dec 1969</t>
  </si>
  <si>
    <t>8 May 1972</t>
  </si>
  <si>
    <t>13 Apr 1967</t>
  </si>
  <si>
    <t>1 Jan 1990</t>
  </si>
  <si>
    <t>18 Nov 1971</t>
  </si>
  <si>
    <t>16 Nov 1976</t>
  </si>
  <si>
    <t>25 Aug 1960</t>
  </si>
  <si>
    <t>11 Feb 1970</t>
  </si>
  <si>
    <t>9 Feb 1970</t>
  </si>
  <si>
    <t>6 Jun 1974</t>
  </si>
  <si>
    <t>16 Feb 1995</t>
  </si>
  <si>
    <t>m</t>
  </si>
  <si>
    <t>f</t>
  </si>
  <si>
    <t>Aimee Spicer</t>
  </si>
  <si>
    <t>Christine Lloyd</t>
  </si>
  <si>
    <t>Christine Pastrak</t>
  </si>
  <si>
    <t>Claire Cassidy</t>
  </si>
  <si>
    <t>Debbie Edkins</t>
  </si>
  <si>
    <t>Joanna COPEMAN</t>
  </si>
  <si>
    <t>Frances Turner</t>
  </si>
  <si>
    <t>karen jackson</t>
  </si>
  <si>
    <t>Kelly Milner</t>
  </si>
  <si>
    <t>Kinga Koluch</t>
  </si>
  <si>
    <t>Leighanne Earley</t>
  </si>
  <si>
    <t>Kate Cullimore</t>
  </si>
  <si>
    <t>Tasneem Pope</t>
  </si>
  <si>
    <t>Rachel Clarke</t>
  </si>
  <si>
    <t>Rachel Pearce</t>
  </si>
  <si>
    <t>Samantha Hill</t>
  </si>
  <si>
    <t>andrew smith</t>
  </si>
  <si>
    <t>Andy Smith</t>
  </si>
  <si>
    <t>Bryn Stretton</t>
  </si>
  <si>
    <t>Cameron Ellis</t>
  </si>
  <si>
    <t>Christopher Dobedoe</t>
  </si>
  <si>
    <t>Darren Hadley</t>
  </si>
  <si>
    <t>David Clarkson</t>
  </si>
  <si>
    <t>Duncan Reading</t>
  </si>
  <si>
    <t>David Mercer</t>
  </si>
  <si>
    <t>George Owen</t>
  </si>
  <si>
    <t>Haydn Davies</t>
  </si>
  <si>
    <t>James Cusack</t>
  </si>
  <si>
    <t>Martyn Sergent</t>
  </si>
  <si>
    <t>Jack Green</t>
  </si>
  <si>
    <t>Michael Clark</t>
  </si>
  <si>
    <t>Nye Davis</t>
  </si>
  <si>
    <t>Oliver Spicer</t>
  </si>
  <si>
    <t>Paul Bearman</t>
  </si>
  <si>
    <t>Phillip Howell</t>
  </si>
  <si>
    <t>Phillip Groom</t>
  </si>
  <si>
    <t>Paul Jefferies</t>
  </si>
  <si>
    <t>Robert Chambers</t>
  </si>
  <si>
    <t>Richard Shephard</t>
  </si>
  <si>
    <t>Norman Paragreen</t>
  </si>
  <si>
    <t>Tom Murray</t>
  </si>
  <si>
    <t>Waleed Agabani</t>
  </si>
  <si>
    <t>David Wolstencroft</t>
  </si>
  <si>
    <t>Carl James</t>
  </si>
  <si>
    <t>Pettiford</t>
  </si>
  <si>
    <t>Ry</t>
  </si>
  <si>
    <t>Geoff</t>
  </si>
  <si>
    <t>Hillman</t>
  </si>
  <si>
    <t>Mary</t>
  </si>
  <si>
    <t>Pritchard</t>
  </si>
  <si>
    <t>Hawkesford</t>
  </si>
  <si>
    <t>Bayley</t>
  </si>
  <si>
    <t>Pielow</t>
  </si>
  <si>
    <t>Emmie</t>
  </si>
  <si>
    <t>Fulton</t>
  </si>
  <si>
    <t>Jean</t>
  </si>
  <si>
    <t>Owen Pettiford</t>
  </si>
  <si>
    <t>Ry Davies</t>
  </si>
  <si>
    <t>Geoff Hillman</t>
  </si>
  <si>
    <t>Mary Pritchard</t>
  </si>
  <si>
    <t>Kate Hawkesford</t>
  </si>
  <si>
    <t>Bayley Pielow</t>
  </si>
  <si>
    <t>Emmie Fulton</t>
  </si>
  <si>
    <t>Jean Hill</t>
  </si>
  <si>
    <t>Sebastian Abuto</t>
  </si>
  <si>
    <t>Anna Schofield</t>
  </si>
  <si>
    <t xml:space="preserve"> </t>
  </si>
  <si>
    <t>Ramsay</t>
  </si>
  <si>
    <t>Charlotte Ramsay</t>
  </si>
  <si>
    <t>Age Group 50-54</t>
  </si>
  <si>
    <t>Age Group 55-59</t>
  </si>
  <si>
    <t>Sam Nicholson</t>
  </si>
  <si>
    <t>Nicholson</t>
  </si>
  <si>
    <t>Emma Parkin</t>
  </si>
  <si>
    <t>James Wigington</t>
  </si>
  <si>
    <t>Kate Grant</t>
  </si>
  <si>
    <t>Grant</t>
  </si>
  <si>
    <t>Age Group 65+</t>
  </si>
  <si>
    <t>Age Group 60-64</t>
  </si>
  <si>
    <t>60 - 64</t>
  </si>
  <si>
    <t>65+</t>
  </si>
  <si>
    <t>Wigington</t>
  </si>
  <si>
    <t>Rebecca</t>
  </si>
  <si>
    <t>Pridham</t>
  </si>
  <si>
    <t>Parkin</t>
  </si>
  <si>
    <t>Rozalia</t>
  </si>
  <si>
    <t>Potgeiter</t>
  </si>
  <si>
    <t>Musk</t>
  </si>
  <si>
    <t>1 Jun 1988</t>
  </si>
  <si>
    <t>Rebecca Pridham</t>
  </si>
  <si>
    <t>Rozalia Johnstone</t>
  </si>
  <si>
    <t>Neil Musk</t>
  </si>
  <si>
    <t>Coy</t>
  </si>
  <si>
    <t>Saunders</t>
  </si>
  <si>
    <t>Paul Saunders</t>
  </si>
  <si>
    <t>Peter Wharton</t>
  </si>
  <si>
    <t>Alan Wright</t>
  </si>
  <si>
    <t>Wharton</t>
  </si>
  <si>
    <t>Charlotte Potgieter</t>
  </si>
  <si>
    <t>Potgieter</t>
  </si>
  <si>
    <t>Atkinson</t>
  </si>
  <si>
    <t>Griffiths</t>
  </si>
  <si>
    <t>Nicola</t>
  </si>
  <si>
    <t>Reynolds</t>
  </si>
  <si>
    <t>Mcfarlane</t>
  </si>
  <si>
    <t>Hodgson</t>
  </si>
  <si>
    <t>Battisson</t>
  </si>
  <si>
    <t>Mark Atkinson</t>
  </si>
  <si>
    <t>Stuart Griffiths</t>
  </si>
  <si>
    <t>David Parkin</t>
  </si>
  <si>
    <t>Shileen Hodgson</t>
  </si>
  <si>
    <t>Jacky Taylor</t>
  </si>
  <si>
    <t>Nicola Reynolds</t>
  </si>
  <si>
    <t>Susan Mcfarlane</t>
  </si>
  <si>
    <t>Kian Battisson</t>
  </si>
  <si>
    <t>Kian</t>
  </si>
  <si>
    <t>Shileen</t>
  </si>
  <si>
    <t>Susan</t>
  </si>
  <si>
    <t>Jacky</t>
  </si>
  <si>
    <t>Stuart</t>
  </si>
  <si>
    <t xml:space="preserve">Karl </t>
  </si>
  <si>
    <t>Harris</t>
  </si>
  <si>
    <t xml:space="preserve">Michael </t>
  </si>
  <si>
    <t>Warner</t>
  </si>
  <si>
    <t>Michael Warner</t>
  </si>
  <si>
    <t>Tara Lambert</t>
  </si>
  <si>
    <t>Karl Harris</t>
  </si>
  <si>
    <t xml:space="preserve">Christopher </t>
  </si>
  <si>
    <t>Tara</t>
  </si>
  <si>
    <t>Lynne Hinson</t>
  </si>
  <si>
    <t>Christopher Wilson</t>
  </si>
  <si>
    <t>Jan McLure</t>
  </si>
  <si>
    <t>Jan</t>
  </si>
  <si>
    <t>McLure</t>
  </si>
  <si>
    <t>Lynne</t>
  </si>
  <si>
    <t>Hinson</t>
  </si>
  <si>
    <t>Ceri Shephard</t>
  </si>
  <si>
    <t xml:space="preserve">Ceri </t>
  </si>
  <si>
    <t xml:space="preserve">Suzi </t>
  </si>
  <si>
    <t xml:space="preserve">Philippa </t>
  </si>
  <si>
    <t>Abrams</t>
  </si>
  <si>
    <t>Suzi Graham</t>
  </si>
  <si>
    <t>Philippa Abrams</t>
  </si>
  <si>
    <t>NAME</t>
  </si>
  <si>
    <t>TIME</t>
  </si>
  <si>
    <t xml:space="preserve">Tim </t>
  </si>
  <si>
    <t>Tandy</t>
  </si>
  <si>
    <t>Tim Tandy</t>
  </si>
  <si>
    <t>Gavin Lambert</t>
  </si>
  <si>
    <t>Lambert</t>
  </si>
  <si>
    <t xml:space="preserve">Gavin </t>
  </si>
  <si>
    <t>Hannah Osbourne</t>
  </si>
  <si>
    <t>Lara</t>
  </si>
  <si>
    <t>Bakewell</t>
  </si>
  <si>
    <t>Ryan</t>
  </si>
  <si>
    <t>Flowers</t>
  </si>
  <si>
    <t>Gemma</t>
  </si>
  <si>
    <t xml:space="preserve"> Smith</t>
  </si>
  <si>
    <t>Lara Bakewell</t>
  </si>
  <si>
    <t>Ryan Bakewell</t>
  </si>
  <si>
    <t>Rebecca Flowers</t>
  </si>
  <si>
    <t>Gemma Smith</t>
  </si>
  <si>
    <t>POSN</t>
  </si>
  <si>
    <t xml:space="preserve">NAME </t>
  </si>
  <si>
    <t>Drew Sambridge</t>
  </si>
  <si>
    <t xml:space="preserve">Nicola Reynolds </t>
  </si>
  <si>
    <t>Peter Sugden</t>
  </si>
  <si>
    <t xml:space="preserve">Philip Brennan </t>
  </si>
  <si>
    <t>Rebecca Froggatt</t>
  </si>
  <si>
    <t>Sugden</t>
  </si>
  <si>
    <t>Drew</t>
  </si>
  <si>
    <t>Sambridge</t>
  </si>
  <si>
    <t>Froggatt</t>
  </si>
  <si>
    <t>Kershaw</t>
  </si>
  <si>
    <t>Clemmensen</t>
  </si>
  <si>
    <t>Pereira</t>
  </si>
  <si>
    <t>Cannon</t>
  </si>
  <si>
    <t>Ian</t>
  </si>
  <si>
    <t>Lucy</t>
  </si>
  <si>
    <t>Tiago</t>
  </si>
  <si>
    <t>Ollie</t>
  </si>
  <si>
    <t>Ian Hill</t>
  </si>
  <si>
    <t>Tiago Pereira</t>
  </si>
  <si>
    <t>Ollie Cannon</t>
  </si>
  <si>
    <t>Lucy Kershaw</t>
  </si>
  <si>
    <t>Tina Clemmensen</t>
  </si>
  <si>
    <t>Rebecca Flower</t>
  </si>
  <si>
    <t xml:space="preserve">Kate Wright </t>
  </si>
  <si>
    <t xml:space="preserve">Tim Tandy </t>
  </si>
  <si>
    <t xml:space="preserve">David Jones </t>
  </si>
  <si>
    <t xml:space="preserve">Becky Loftus </t>
  </si>
  <si>
    <t xml:space="preserve">Phil Marshall </t>
  </si>
  <si>
    <t xml:space="preserve">Paul Hawkins </t>
  </si>
  <si>
    <t xml:space="preserve">Chris Wilson </t>
  </si>
  <si>
    <t>Austin</t>
  </si>
  <si>
    <t>Martyn Austin</t>
  </si>
  <si>
    <t>Osborne</t>
  </si>
  <si>
    <t>Hannah Osborne</t>
  </si>
  <si>
    <t>Chris Spriggs</t>
  </si>
  <si>
    <t>52 29</t>
  </si>
  <si>
    <t>Matt Lyness</t>
  </si>
  <si>
    <t>Philip Marshall</t>
  </si>
  <si>
    <t>Sweep</t>
  </si>
  <si>
    <t>Suky</t>
  </si>
  <si>
    <t>Beard</t>
  </si>
  <si>
    <t>Mulkeen</t>
  </si>
  <si>
    <t>Alice</t>
  </si>
  <si>
    <t>Baxendale</t>
  </si>
  <si>
    <t>Waynes Vickers</t>
  </si>
  <si>
    <t>Suky Beard</t>
  </si>
  <si>
    <t>Johnathan Mulkeen</t>
  </si>
  <si>
    <t>Alice Baxendale</t>
  </si>
  <si>
    <t>Johnathan</t>
  </si>
  <si>
    <t xml:space="preserve">Sue </t>
  </si>
  <si>
    <t>Mothershaw</t>
  </si>
  <si>
    <t xml:space="preserve">Karen </t>
  </si>
  <si>
    <t>Cookes</t>
  </si>
  <si>
    <t>Graham Hill</t>
  </si>
  <si>
    <t>Maris Haslam</t>
  </si>
  <si>
    <t>Joker</t>
  </si>
  <si>
    <t>Karen Cookes</t>
  </si>
  <si>
    <t>Fran Russell</t>
  </si>
  <si>
    <t>Guest</t>
  </si>
  <si>
    <t>Sue Mothershaw</t>
  </si>
  <si>
    <t>Rachel Swaine</t>
  </si>
  <si>
    <t>Guest?</t>
  </si>
  <si>
    <t>First name</t>
  </si>
  <si>
    <t>Last name</t>
  </si>
  <si>
    <t>Race number</t>
  </si>
  <si>
    <t>Finish time</t>
  </si>
  <si>
    <t>Overall position</t>
  </si>
  <si>
    <t>Gender position</t>
  </si>
  <si>
    <t>Hill climb</t>
  </si>
  <si>
    <t>Hill descent</t>
  </si>
  <si>
    <t>Male</t>
  </si>
  <si>
    <t>00:28:45</t>
  </si>
  <si>
    <t>00:15:09</t>
  </si>
  <si>
    <t>00:13:35</t>
  </si>
  <si>
    <t>00:29:01</t>
  </si>
  <si>
    <t>00:15:25</t>
  </si>
  <si>
    <t>Donna</t>
  </si>
  <si>
    <t>Allen</t>
  </si>
  <si>
    <t>Female</t>
  </si>
  <si>
    <t>00:31:44</t>
  </si>
  <si>
    <t>00:16:51</t>
  </si>
  <si>
    <t>00:14:52</t>
  </si>
  <si>
    <t>00:31:57</t>
  </si>
  <si>
    <t>00:16:37</t>
  </si>
  <si>
    <t>00:15:20</t>
  </si>
  <si>
    <t>00:32:05</t>
  </si>
  <si>
    <t>00:16:54</t>
  </si>
  <si>
    <t>00:15:10</t>
  </si>
  <si>
    <t>00:32:10</t>
  </si>
  <si>
    <t>00:16:57</t>
  </si>
  <si>
    <t>00:15:13</t>
  </si>
  <si>
    <t>Alex</t>
  </si>
  <si>
    <t>00:32:58</t>
  </si>
  <si>
    <t>00:16:53</t>
  </si>
  <si>
    <t>00:16:05</t>
  </si>
  <si>
    <t>00:33:26</t>
  </si>
  <si>
    <t>00:17:39</t>
  </si>
  <si>
    <t>00:15:47</t>
  </si>
  <si>
    <t>00:34:24</t>
  </si>
  <si>
    <t>00:18:40</t>
  </si>
  <si>
    <t>00:15:44</t>
  </si>
  <si>
    <t>00:34:47</t>
  </si>
  <si>
    <t>00:18:31</t>
  </si>
  <si>
    <t>00:16:16</t>
  </si>
  <si>
    <t>00:35:14</t>
  </si>
  <si>
    <t>00:18:39</t>
  </si>
  <si>
    <t>00:16:35</t>
  </si>
  <si>
    <t>00:35:17</t>
  </si>
  <si>
    <t>00:08:41</t>
  </si>
  <si>
    <t>00:26:36</t>
  </si>
  <si>
    <t>00:35:42</t>
  </si>
  <si>
    <t>00:18:44</t>
  </si>
  <si>
    <t>00:16:58</t>
  </si>
  <si>
    <t>00:36:15</t>
  </si>
  <si>
    <t>00:19:25</t>
  </si>
  <si>
    <t>00:16:50</t>
  </si>
  <si>
    <t>00:36:48</t>
  </si>
  <si>
    <t>00:19:12</t>
  </si>
  <si>
    <t>00:17:35</t>
  </si>
  <si>
    <t>00:36:50</t>
  </si>
  <si>
    <t>00:19:37</t>
  </si>
  <si>
    <t>00:17:13</t>
  </si>
  <si>
    <t>00:37:00</t>
  </si>
  <si>
    <t>00:20:11</t>
  </si>
  <si>
    <t>00:16:49</t>
  </si>
  <si>
    <t>00:37:05</t>
  </si>
  <si>
    <t>00:19:51</t>
  </si>
  <si>
    <t>00:17:14</t>
  </si>
  <si>
    <t>00:38:35</t>
  </si>
  <si>
    <t>00:20:18</t>
  </si>
  <si>
    <t>00:18:17</t>
  </si>
  <si>
    <t>Carol</t>
  </si>
  <si>
    <t>Walton-Grant</t>
  </si>
  <si>
    <t>00:38:37</t>
  </si>
  <si>
    <t>00:20:19</t>
  </si>
  <si>
    <t>00:18:18</t>
  </si>
  <si>
    <t>00:39:25</t>
  </si>
  <si>
    <t>00:20:13</t>
  </si>
  <si>
    <t>00:39:38</t>
  </si>
  <si>
    <t>00:21:16</t>
  </si>
  <si>
    <t>00:18:22</t>
  </si>
  <si>
    <t>00:39:40</t>
  </si>
  <si>
    <t>00:20:47</t>
  </si>
  <si>
    <t>00:18:52</t>
  </si>
  <si>
    <t>Cannadine</t>
  </si>
  <si>
    <t>00:40:00</t>
  </si>
  <si>
    <t>00:40:32</t>
  </si>
  <si>
    <t>00:22:22</t>
  </si>
  <si>
    <t>00:18:09</t>
  </si>
  <si>
    <t>00:21:06</t>
  </si>
  <si>
    <t>00:40:53</t>
  </si>
  <si>
    <t>00:41:33</t>
  </si>
  <si>
    <t>00:22:00</t>
  </si>
  <si>
    <t>00:19:33</t>
  </si>
  <si>
    <t>00:41:50</t>
  </si>
  <si>
    <t>00:22:30</t>
  </si>
  <si>
    <t>00:19:19</t>
  </si>
  <si>
    <t>00:41:59</t>
  </si>
  <si>
    <t>00:22:15</t>
  </si>
  <si>
    <t>00:19:43</t>
  </si>
  <si>
    <t>00:42:29</t>
  </si>
  <si>
    <t>00:22:38</t>
  </si>
  <si>
    <t>00:19:50</t>
  </si>
  <si>
    <t>00:43:10</t>
  </si>
  <si>
    <t>00:23:16</t>
  </si>
  <si>
    <t>00:19:54</t>
  </si>
  <si>
    <t>00:45:12</t>
  </si>
  <si>
    <t>00:24:07</t>
  </si>
  <si>
    <t>00:21:04</t>
  </si>
  <si>
    <t>00:45:23</t>
  </si>
  <si>
    <t>00:24:13</t>
  </si>
  <si>
    <t>00:21:09</t>
  </si>
  <si>
    <t>00:45:55</t>
  </si>
  <si>
    <t>00:47:20</t>
  </si>
  <si>
    <t>00:25:24</t>
  </si>
  <si>
    <t>00:21:55</t>
  </si>
  <si>
    <t>00:48:30</t>
  </si>
  <si>
    <t>00:50:45</t>
  </si>
  <si>
    <t>00:28:13</t>
  </si>
  <si>
    <t>00:22:32</t>
  </si>
  <si>
    <t>01:00:33</t>
  </si>
  <si>
    <t>00:31:51</t>
  </si>
  <si>
    <t>00:28:42</t>
  </si>
  <si>
    <t>Bolton</t>
  </si>
  <si>
    <t>Cannell</t>
  </si>
  <si>
    <t>Kate Cannell</t>
  </si>
  <si>
    <t>Bannister</t>
  </si>
  <si>
    <t>Tim Huthchinson</t>
  </si>
  <si>
    <t xml:space="preserve">Paul Jefferies </t>
  </si>
  <si>
    <t>Emily Bannister</t>
  </si>
  <si>
    <t>Simon Bolton</t>
  </si>
  <si>
    <t>Barney Smith</t>
  </si>
  <si>
    <t>Lawrence Keyworth</t>
  </si>
  <si>
    <t>Clive Swain</t>
  </si>
  <si>
    <t xml:space="preserve">Christopher Wilson </t>
  </si>
  <si>
    <t>Joe</t>
  </si>
  <si>
    <t>Lee</t>
  </si>
  <si>
    <t>Vernon</t>
  </si>
  <si>
    <t>Stewart</t>
  </si>
  <si>
    <t>Perkins</t>
  </si>
  <si>
    <t>No of Laps</t>
  </si>
  <si>
    <t>Lap Dist</t>
  </si>
  <si>
    <t>Additional dist</t>
  </si>
  <si>
    <t>Total distance</t>
  </si>
  <si>
    <t>Donna Allen</t>
  </si>
  <si>
    <t>Joe Lee</t>
  </si>
  <si>
    <t>Chrisopher Wilson</t>
  </si>
  <si>
    <t>Emily Banister</t>
  </si>
  <si>
    <t>Sarah Vernon</t>
  </si>
  <si>
    <t>Louise Stewart</t>
  </si>
  <si>
    <t>Louise</t>
  </si>
</sst>
</file>

<file path=xl/styles.xml><?xml version="1.0" encoding="utf-8"?>
<styleSheet xmlns="http://schemas.openxmlformats.org/spreadsheetml/2006/main">
  <numFmts count="4">
    <numFmt numFmtId="164" formatCode="dd/mm/yyyy;@"/>
    <numFmt numFmtId="165" formatCode="#0"/>
    <numFmt numFmtId="166" formatCode="#,###,##0.00"/>
    <numFmt numFmtId="167" formatCode="#,###,##0.000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8"/>
      <color rgb="FF000000"/>
      <name val="Arial"/>
      <family val="2"/>
      <charset val="1"/>
    </font>
    <font>
      <sz val="8"/>
      <color theme="1"/>
      <name val="Calibri"/>
      <family val="2"/>
      <charset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9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1" fontId="2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1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textRotation="90" wrapText="1"/>
    </xf>
    <xf numFmtId="0" fontId="2" fillId="0" borderId="9" xfId="0" applyFont="1" applyFill="1" applyBorder="1" applyAlignment="1">
      <alignment horizontal="center" textRotation="90" wrapText="1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" fontId="2" fillId="5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1" fillId="0" borderId="10" xfId="0" applyFont="1" applyFill="1" applyBorder="1"/>
    <xf numFmtId="0" fontId="1" fillId="0" borderId="5" xfId="0" applyFont="1" applyFill="1" applyBorder="1" applyAlignment="1">
      <alignment horizontal="center"/>
    </xf>
    <xf numFmtId="0" fontId="6" fillId="0" borderId="0" xfId="0" applyFont="1" applyFill="1"/>
    <xf numFmtId="1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2" fillId="5" borderId="3" xfId="0" applyNumberFormat="1" applyFont="1" applyFill="1" applyBorder="1" applyAlignment="1">
      <alignment horizontal="center"/>
    </xf>
    <xf numFmtId="0" fontId="8" fillId="6" borderId="0" xfId="0" applyFont="1" applyFill="1" applyProtection="1"/>
    <xf numFmtId="0" fontId="2" fillId="5" borderId="0" xfId="0" applyFont="1" applyFill="1" applyBorder="1" applyAlignment="1">
      <alignment horizontal="center"/>
    </xf>
    <xf numFmtId="2" fontId="0" fillId="0" borderId="0" xfId="0" applyNumberFormat="1"/>
    <xf numFmtId="0" fontId="2" fillId="5" borderId="5" xfId="0" applyFont="1" applyFill="1" applyBorder="1"/>
    <xf numFmtId="0" fontId="1" fillId="0" borderId="5" xfId="0" applyFont="1" applyFill="1" applyBorder="1"/>
    <xf numFmtId="1" fontId="2" fillId="2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0" xfId="0" applyFill="1" applyProtection="1"/>
    <xf numFmtId="164" fontId="1" fillId="0" borderId="0" xfId="0" applyNumberFormat="1" applyFont="1" applyFill="1"/>
    <xf numFmtId="14" fontId="0" fillId="0" borderId="0" xfId="0" applyNumberFormat="1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Font="1" applyFill="1" applyProtection="1"/>
    <xf numFmtId="0" fontId="8" fillId="6" borderId="0" xfId="0" applyFont="1" applyFill="1" applyBorder="1" applyProtection="1"/>
    <xf numFmtId="15" fontId="9" fillId="0" borderId="0" xfId="0" applyNumberFormat="1" applyFont="1" applyFill="1" applyProtection="1"/>
    <xf numFmtId="0" fontId="6" fillId="4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/>
    <xf numFmtId="0" fontId="1" fillId="0" borderId="0" xfId="0" applyFont="1" applyFill="1" applyBorder="1"/>
    <xf numFmtId="15" fontId="0" fillId="0" borderId="0" xfId="0" applyNumberFormat="1" applyFill="1" applyProtection="1"/>
    <xf numFmtId="0" fontId="0" fillId="7" borderId="0" xfId="0" applyFill="1"/>
    <xf numFmtId="15" fontId="3" fillId="0" borderId="0" xfId="0" applyNumberFormat="1" applyFont="1" applyFill="1" applyProtection="1"/>
    <xf numFmtId="0" fontId="0" fillId="0" borderId="1" xfId="0" applyBorder="1"/>
    <xf numFmtId="1" fontId="2" fillId="2" borderId="0" xfId="0" applyNumberFormat="1" applyFont="1" applyFill="1" applyAlignment="1">
      <alignment horizontal="center"/>
    </xf>
    <xf numFmtId="0" fontId="2" fillId="0" borderId="0" xfId="0" applyFont="1" applyFill="1" applyAlignment="1" applyProtection="1">
      <alignment horizontal="center"/>
    </xf>
    <xf numFmtId="0" fontId="0" fillId="0" borderId="1" xfId="0" applyBorder="1" applyAlignment="1">
      <alignment horizontal="center"/>
    </xf>
    <xf numFmtId="0" fontId="1" fillId="0" borderId="1" xfId="1" applyBorder="1"/>
    <xf numFmtId="0" fontId="1" fillId="0" borderId="19" xfId="1" applyFill="1" applyBorder="1"/>
    <xf numFmtId="0" fontId="1" fillId="0" borderId="1" xfId="0" applyFont="1" applyBorder="1"/>
    <xf numFmtId="2" fontId="1" fillId="0" borderId="0" xfId="0" applyNumberFormat="1" applyFont="1"/>
    <xf numFmtId="14" fontId="1" fillId="0" borderId="0" xfId="0" applyNumberFormat="1" applyFont="1" applyFill="1" applyProtection="1"/>
    <xf numFmtId="0" fontId="2" fillId="8" borderId="3" xfId="0" applyFont="1" applyFill="1" applyBorder="1" applyAlignment="1">
      <alignment horizontal="center"/>
    </xf>
    <xf numFmtId="1" fontId="2" fillId="5" borderId="0" xfId="0" applyNumberFormat="1" applyFont="1" applyFill="1" applyAlignment="1">
      <alignment horizontal="center"/>
    </xf>
    <xf numFmtId="14" fontId="1" fillId="0" borderId="0" xfId="1" applyNumberFormat="1" applyFill="1" applyProtection="1"/>
    <xf numFmtId="0" fontId="1" fillId="0" borderId="0" xfId="1" applyFont="1" applyFill="1" applyProtection="1"/>
    <xf numFmtId="0" fontId="12" fillId="0" borderId="1" xfId="0" applyFont="1" applyBorder="1"/>
    <xf numFmtId="0" fontId="13" fillId="0" borderId="0" xfId="0" applyFont="1" applyFill="1" applyProtection="1"/>
    <xf numFmtId="15" fontId="1" fillId="0" borderId="0" xfId="0" applyNumberFormat="1" applyFont="1" applyFill="1" applyProtection="1"/>
    <xf numFmtId="0" fontId="1" fillId="0" borderId="0" xfId="0" applyFont="1" applyFill="1" applyAlignment="1" applyProtection="1">
      <alignment horizontal="center"/>
    </xf>
    <xf numFmtId="14" fontId="13" fillId="0" borderId="0" xfId="0" applyNumberFormat="1" applyFont="1" applyFill="1" applyProtection="1"/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1" xfId="0" applyFont="1" applyBorder="1"/>
    <xf numFmtId="0" fontId="1" fillId="0" borderId="7" xfId="0" applyFont="1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46" fontId="0" fillId="9" borderId="1" xfId="0" applyNumberFormat="1" applyFill="1" applyBorder="1" applyAlignment="1">
      <alignment horizontal="center"/>
    </xf>
    <xf numFmtId="0" fontId="15" fillId="10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6" fillId="0" borderId="1" xfId="0" applyFont="1" applyBorder="1"/>
    <xf numFmtId="0" fontId="15" fillId="0" borderId="1" xfId="0" applyFont="1" applyFill="1" applyBorder="1"/>
    <xf numFmtId="165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11" borderId="1" xfId="0" applyFont="1" applyFill="1" applyBorder="1"/>
    <xf numFmtId="165" fontId="15" fillId="11" borderId="1" xfId="0" applyNumberFormat="1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6" fillId="11" borderId="1" xfId="0" applyFont="1" applyFill="1" applyBorder="1"/>
    <xf numFmtId="0" fontId="0" fillId="11" borderId="1" xfId="0" applyFill="1" applyBorder="1"/>
    <xf numFmtId="0" fontId="2" fillId="5" borderId="0" xfId="0" applyFont="1" applyFill="1" applyBorder="1"/>
    <xf numFmtId="0" fontId="0" fillId="0" borderId="19" xfId="0" applyFont="1" applyFill="1" applyBorder="1"/>
    <xf numFmtId="0" fontId="15" fillId="10" borderId="1" xfId="1" applyFont="1" applyFill="1" applyBorder="1" applyAlignment="1">
      <alignment horizontal="center"/>
    </xf>
    <xf numFmtId="0" fontId="15" fillId="10" borderId="1" xfId="1" applyFont="1" applyFill="1" applyBorder="1"/>
    <xf numFmtId="165" fontId="15" fillId="0" borderId="1" xfId="1" applyNumberFormat="1" applyFont="1" applyFill="1" applyBorder="1" applyAlignment="1">
      <alignment horizontal="center"/>
    </xf>
    <xf numFmtId="0" fontId="15" fillId="0" borderId="1" xfId="1" applyFont="1" applyFill="1" applyBorder="1"/>
    <xf numFmtId="166" fontId="15" fillId="0" borderId="1" xfId="1" applyNumberFormat="1" applyFont="1" applyFill="1" applyBorder="1" applyAlignment="1">
      <alignment horizontal="center"/>
    </xf>
    <xf numFmtId="167" fontId="15" fillId="0" borderId="1" xfId="1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Normal" xfId="0" builtinId="0"/>
    <cellStyle name="Normal 2" xfId="1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C91D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V55"/>
  <sheetViews>
    <sheetView tabSelected="1" workbookViewId="0">
      <selection activeCell="J21" sqref="J21"/>
    </sheetView>
  </sheetViews>
  <sheetFormatPr defaultRowHeight="12.75"/>
  <cols>
    <col min="1" max="1" width="9.5703125" bestFit="1" customWidth="1"/>
    <col min="2" max="2" width="18.140625" bestFit="1" customWidth="1"/>
    <col min="3" max="3" width="6.28515625" style="14" bestFit="1" customWidth="1"/>
    <col min="4" max="4" width="7.85546875" style="14" customWidth="1"/>
    <col min="5" max="5" width="19.140625" bestFit="1" customWidth="1"/>
    <col min="6" max="6" width="6.28515625" style="14" bestFit="1" customWidth="1"/>
    <col min="7" max="7" width="7.85546875" style="14" customWidth="1"/>
    <col min="8" max="8" width="15.85546875" bestFit="1" customWidth="1"/>
    <col min="9" max="9" width="6.28515625" style="14" bestFit="1" customWidth="1"/>
    <col min="10" max="10" width="7.85546875" style="14" customWidth="1"/>
    <col min="11" max="11" width="16.140625" bestFit="1" customWidth="1"/>
    <col min="12" max="12" width="6.28515625" style="14" bestFit="1" customWidth="1"/>
    <col min="13" max="13" width="7.85546875" style="14" customWidth="1"/>
    <col min="14" max="14" width="16" bestFit="1" customWidth="1"/>
    <col min="15" max="15" width="6.28515625" style="14" bestFit="1" customWidth="1"/>
    <col min="16" max="16" width="7.85546875" style="14" customWidth="1"/>
    <col min="17" max="17" width="15.140625" bestFit="1" customWidth="1"/>
    <col min="18" max="18" width="6.28515625" style="14" bestFit="1" customWidth="1"/>
    <col min="19" max="19" width="7.85546875" style="14" customWidth="1"/>
    <col min="20" max="20" width="16.5703125" bestFit="1" customWidth="1"/>
    <col min="22" max="22" width="14" bestFit="1" customWidth="1"/>
  </cols>
  <sheetData>
    <row r="1" spans="1:22" ht="18">
      <c r="B1" s="21" t="s">
        <v>277</v>
      </c>
    </row>
    <row r="2" spans="1:22" ht="25.5">
      <c r="A2" t="s">
        <v>260</v>
      </c>
      <c r="B2" t="s">
        <v>271</v>
      </c>
      <c r="C2" s="14" t="s">
        <v>266</v>
      </c>
      <c r="D2" s="22" t="s">
        <v>263</v>
      </c>
      <c r="E2" t="s">
        <v>268</v>
      </c>
      <c r="F2" s="14" t="s">
        <v>266</v>
      </c>
      <c r="G2" s="22" t="s">
        <v>263</v>
      </c>
      <c r="H2" t="s">
        <v>272</v>
      </c>
      <c r="I2" s="14" t="s">
        <v>266</v>
      </c>
      <c r="J2" s="22" t="s">
        <v>263</v>
      </c>
      <c r="K2" t="s">
        <v>273</v>
      </c>
      <c r="L2" s="14" t="s">
        <v>266</v>
      </c>
      <c r="M2" s="22" t="s">
        <v>263</v>
      </c>
      <c r="N2" t="s">
        <v>274</v>
      </c>
      <c r="O2" s="14" t="s">
        <v>266</v>
      </c>
      <c r="P2" s="22" t="s">
        <v>263</v>
      </c>
      <c r="Q2" s="3" t="s">
        <v>863</v>
      </c>
      <c r="R2" s="14" t="s">
        <v>266</v>
      </c>
      <c r="S2" s="22" t="s">
        <v>263</v>
      </c>
      <c r="T2" s="3" t="s">
        <v>862</v>
      </c>
      <c r="U2" s="3" t="s">
        <v>266</v>
      </c>
      <c r="V2" s="3" t="s">
        <v>263</v>
      </c>
    </row>
    <row r="3" spans="1:22" ht="31.5">
      <c r="A3" s="24" t="s">
        <v>270</v>
      </c>
      <c r="B3" s="25" t="str">
        <f>IF(D4&gt;3,B4,IF(D5&gt;3,B5,IF(D6&gt;3,B6,B7)))</f>
        <v>James Coy</v>
      </c>
      <c r="C3" s="23"/>
      <c r="D3" s="23"/>
      <c r="E3" s="25" t="str">
        <f>IF(G4&gt;3,E4,IF(G5&gt;3,E5,IF(G6&gt;3,E6,E7)))</f>
        <v>David Maundrell</v>
      </c>
      <c r="F3" s="26"/>
      <c r="G3" s="26"/>
      <c r="H3" s="25" t="str">
        <f>IF(J4&gt;3,H4,IF(J5&gt;3,H5,IF(J6&gt;3,H6,H7)))</f>
        <v>Wayne Vickers</v>
      </c>
      <c r="I3" s="26"/>
      <c r="J3" s="26"/>
      <c r="K3" s="25" t="str">
        <f>IF(M4&gt;3,K4,IF(M5&gt;3,K5,K6))</f>
        <v>Malcolm Bowyer</v>
      </c>
      <c r="L3" s="26"/>
      <c r="M3" s="26"/>
      <c r="N3" s="25" t="str">
        <f>IF(P4&gt;3,N4,IF(P5&gt;3,N5,IF(P6&gt;3,N6,N7)))</f>
        <v>Paul Green</v>
      </c>
      <c r="O3" s="26"/>
      <c r="P3" s="26"/>
      <c r="Q3" s="25" t="str">
        <f>IF(S4&gt;3,Q4,IF(S5&gt;3,Q5,IF(S6&gt;3,Q6,Q7)))</f>
        <v>Mike Barrie</v>
      </c>
      <c r="R3" s="26"/>
      <c r="S3" s="26"/>
      <c r="T3" s="66" t="str">
        <f>IF(V4&gt;3,T4,IF(V5&gt;3,T5,IF(V6&gt;3,T6,T7)))</f>
        <v>David Jones</v>
      </c>
      <c r="U3" s="72"/>
      <c r="V3" s="72"/>
    </row>
    <row r="4" spans="1:22">
      <c r="B4" s="7" t="s">
        <v>90</v>
      </c>
      <c r="C4" s="14">
        <f>VLOOKUP(B4,Men!$B$3:$U$170,20,FALSE)</f>
        <v>404</v>
      </c>
      <c r="D4" s="14">
        <f>IF(C4=0," ",VLOOKUP(B4,Men!$B$3:$V$170,21,FALSE))</f>
        <v>1</v>
      </c>
      <c r="E4" s="7" t="s">
        <v>103</v>
      </c>
      <c r="F4" s="14">
        <f>VLOOKUP(E4,Men!$B$3:$U$155,20,FALSE)</f>
        <v>274</v>
      </c>
      <c r="G4" s="14">
        <f>IF(F4=0," ",VLOOKUP(E4,Men!$B$3:$V$155,21,FALSE))</f>
        <v>14</v>
      </c>
      <c r="H4" s="3" t="s">
        <v>499</v>
      </c>
      <c r="I4" s="14">
        <f>VLOOKUP(H4,Men!$B$3:$U$170,20,FALSE)</f>
        <v>395</v>
      </c>
      <c r="J4" s="14">
        <f>IF(I4=0," ",VLOOKUP(H4,Men!$B$3:$V$170,21,FALSE))</f>
        <v>2</v>
      </c>
      <c r="K4" s="7" t="s">
        <v>83</v>
      </c>
      <c r="L4" s="14">
        <f>VLOOKUP(K4,Men!$B$3:$U$155,20,FALSE)</f>
        <v>221</v>
      </c>
      <c r="M4" s="14">
        <f>IF(L4=0," ",VLOOKUP(K4,Men!$B$3:$V$155,21,FALSE))</f>
        <v>23</v>
      </c>
      <c r="N4" s="7" t="s">
        <v>341</v>
      </c>
      <c r="O4" s="14">
        <f>VLOOKUP(N4,Men!$B$3:$U$170,20,FALSE)</f>
        <v>269</v>
      </c>
      <c r="P4" s="14">
        <f>IF(O4=0," ",VLOOKUP(N4,Men!$B$3:$V$170,21,FALSE))</f>
        <v>15</v>
      </c>
      <c r="Q4" s="7" t="s">
        <v>197</v>
      </c>
      <c r="R4" s="14">
        <f>VLOOKUP(Q4,Men!$B$3:$U$155,20,FALSE)</f>
        <v>254</v>
      </c>
      <c r="S4" s="14">
        <f>IF(R4=0," ",VLOOKUP(Q4,Men!$B$3:$V$155,21,FALSE))</f>
        <v>17</v>
      </c>
      <c r="T4" t="s">
        <v>201</v>
      </c>
      <c r="U4" s="14">
        <f>VLOOKUP(T4,Men!$B$3:$U$1705,20,FALSE)</f>
        <v>313</v>
      </c>
      <c r="V4" s="14">
        <f>IF(U4=0," ",VLOOKUP(T4,Men!$B$3:$V$155,21,FALSE))</f>
        <v>9</v>
      </c>
    </row>
    <row r="5" spans="1:22">
      <c r="B5" s="7" t="s">
        <v>89</v>
      </c>
      <c r="C5" s="14">
        <f>VLOOKUP(B5,Men!$B$3:$U$170,20,FALSE)</f>
        <v>389</v>
      </c>
      <c r="D5" s="14">
        <f>IF(C5=0," ",VLOOKUP(B5,Men!$B$3:$V$170,21,FALSE))</f>
        <v>3</v>
      </c>
      <c r="E5" s="7" t="s">
        <v>893</v>
      </c>
      <c r="F5" s="14">
        <f>VLOOKUP(E5,Men!$B$3:$U$155,20,FALSE)</f>
        <v>245</v>
      </c>
      <c r="G5" s="14">
        <f>IF(F5=0," ",VLOOKUP(E5,Men!$B$3:$V$155,21,FALSE))</f>
        <v>20</v>
      </c>
      <c r="H5" s="7" t="s">
        <v>93</v>
      </c>
      <c r="I5" s="14">
        <f>VLOOKUP(H5,Men!$B$3:$U$170,20,FALSE)</f>
        <v>362</v>
      </c>
      <c r="J5" s="14">
        <f>IF(I5=0," ",VLOOKUP(H5,Men!$B$3:$V$170,21,FALSE))</f>
        <v>5</v>
      </c>
      <c r="K5" s="7" t="s">
        <v>859</v>
      </c>
      <c r="L5" s="14">
        <f>VLOOKUP(K5,Men!$B$3:$U$155,20,FALSE)</f>
        <v>168</v>
      </c>
      <c r="M5" s="14">
        <f>IF(L5=0," ",VLOOKUP(K5,Men!$B$3:$V$155,21,FALSE))</f>
        <v>33</v>
      </c>
      <c r="N5" s="7" t="s">
        <v>827</v>
      </c>
      <c r="O5" s="14">
        <f>VLOOKUP(N5,Men!$B$3:$U$170,20,FALSE)</f>
        <v>250</v>
      </c>
      <c r="P5" s="14">
        <f>IF(O5=0," ",VLOOKUP(N5,Men!$B$3:$V$170,21,FALSE))</f>
        <v>19</v>
      </c>
      <c r="Q5" s="7" t="s">
        <v>102</v>
      </c>
      <c r="R5" s="14">
        <f>VLOOKUP(Q5,Men!$B$3:$U$155,20,FALSE)</f>
        <v>236</v>
      </c>
      <c r="S5" s="14">
        <f>IF(R5=0," ",VLOOKUP(Q5,Men!$B$3:$V$155,21,FALSE))</f>
        <v>22</v>
      </c>
      <c r="T5" t="s">
        <v>95</v>
      </c>
      <c r="U5" s="14">
        <f>VLOOKUP(T5,Men!$B$3:$U$1705,20,FALSE)</f>
        <v>308</v>
      </c>
      <c r="V5" s="14">
        <f>IF(U5=0," ",VLOOKUP(T5,Men!$B$3:$V$155,21,FALSE))</f>
        <v>10</v>
      </c>
    </row>
    <row r="6" spans="1:22">
      <c r="B6" s="7" t="s">
        <v>400</v>
      </c>
      <c r="C6" s="14">
        <f>VLOOKUP(B6,Men!$B$3:$U$170,20,FALSE)</f>
        <v>363</v>
      </c>
      <c r="D6" s="14">
        <f>IF(C6=0," ",VLOOKUP(B6,Men!$B$3:$V$170,21,FALSE))</f>
        <v>4</v>
      </c>
      <c r="E6" s="7" t="s">
        <v>915</v>
      </c>
      <c r="F6" s="14">
        <f>VLOOKUP(E6,Men!$B$3:$U$155,20,FALSE)</f>
        <v>240</v>
      </c>
      <c r="G6" s="14">
        <f>IF(F6=0," ",VLOOKUP(E6,Men!$B$3:$V$155,21,FALSE))</f>
        <v>21</v>
      </c>
      <c r="H6" t="s">
        <v>250</v>
      </c>
      <c r="I6" s="14">
        <f>VLOOKUP(H6,Men!$B$3:$U$170,20,FALSE)</f>
        <v>355</v>
      </c>
      <c r="J6" s="14">
        <f>IF(I6=0," ",VLOOKUP(H6,Men!$B$3:$V$170,21,FALSE))</f>
        <v>7</v>
      </c>
      <c r="K6" s="7" t="s">
        <v>813</v>
      </c>
      <c r="L6" s="14">
        <f>VLOOKUP(K6,Men!$B$3:$U$155,20,FALSE)</f>
        <v>110</v>
      </c>
      <c r="M6" s="14">
        <f>IF(L6=0," ",VLOOKUP(K6,Men!$B$3:$V$155,21,FALSE))</f>
        <v>45</v>
      </c>
      <c r="N6" s="7" t="s">
        <v>116</v>
      </c>
      <c r="O6" s="14">
        <f>VLOOKUP(N6,Men!$B$3:$U$170,20,FALSE)</f>
        <v>219</v>
      </c>
      <c r="P6" s="14">
        <f>IF(O6=0," ",VLOOKUP(N6,Men!$B$3:$V$170,21,FALSE))</f>
        <v>24</v>
      </c>
      <c r="Q6" s="7" t="s">
        <v>85</v>
      </c>
      <c r="R6" s="14">
        <f>VLOOKUP(Q6,Men!$B$3:$U$155,20,FALSE)</f>
        <v>216</v>
      </c>
      <c r="S6" s="14">
        <f>IF(R6=0," ",VLOOKUP(Q6,Men!$B$3:$V$155,21,FALSE))</f>
        <v>26</v>
      </c>
      <c r="T6" t="s">
        <v>108</v>
      </c>
      <c r="U6" s="14">
        <f>VLOOKUP(T6,Men!$B$3:$U$1705,20,FALSE)</f>
        <v>179</v>
      </c>
      <c r="V6" s="14">
        <f>IF(U6=0," ",VLOOKUP(T6,Men!$B$3:$V$155,21,FALSE))</f>
        <v>30</v>
      </c>
    </row>
    <row r="7" spans="1:22">
      <c r="B7" s="7" t="s">
        <v>949</v>
      </c>
      <c r="C7" s="14">
        <f>VLOOKUP(B7,Men!$B$3:$U$170,20,FALSE)</f>
        <v>361</v>
      </c>
      <c r="D7" s="14">
        <f>IF(C7=0," ",VLOOKUP(B7,Men!$B$3:$V$170,21,FALSE))</f>
        <v>6</v>
      </c>
      <c r="E7" s="7" t="s">
        <v>821</v>
      </c>
      <c r="F7" s="14">
        <f>VLOOKUP(E7,Men!$B$3:$U$155,20,FALSE)</f>
        <v>179</v>
      </c>
      <c r="G7" s="14">
        <f>IF(F7=0," ",VLOOKUP(E7,Men!$B$3:$V$155,21,FALSE))</f>
        <v>29</v>
      </c>
      <c r="H7" s="3" t="s">
        <v>951</v>
      </c>
      <c r="I7" s="14">
        <f>VLOOKUP(H7,Men!$B$3:$U$170,20,FALSE)</f>
        <v>319</v>
      </c>
      <c r="J7" s="14">
        <f>IF(I7=0," ",VLOOKUP(H7,Men!$B$3:$V$170,21,FALSE))</f>
        <v>8</v>
      </c>
      <c r="K7" s="7" t="s">
        <v>493</v>
      </c>
      <c r="L7" s="14">
        <f>VLOOKUP(K7,Men!$B$3:$U$155,20,FALSE)</f>
        <v>73</v>
      </c>
      <c r="M7" s="14">
        <f>IF(L7=0," ",VLOOKUP(K7,Men!$B$3:$V$155,21,FALSE))</f>
        <v>55</v>
      </c>
      <c r="N7" s="7" t="s">
        <v>966</v>
      </c>
      <c r="O7" s="14">
        <f>VLOOKUP(N7,Men!$B$3:$U$170,20,FALSE)</f>
        <v>163</v>
      </c>
      <c r="P7" s="14">
        <f>IF(O7=0," ",VLOOKUP(N7,Men!$B$3:$V$170,21,FALSE))</f>
        <v>34</v>
      </c>
      <c r="Q7" s="7" t="s">
        <v>418</v>
      </c>
      <c r="R7" s="14">
        <f>VLOOKUP(Q7,Men!$B$3:$U$155,20,FALSE)</f>
        <v>188</v>
      </c>
      <c r="S7" s="14">
        <f>IF(R7=0," ",VLOOKUP(Q7,Men!$B$3:$V$155,21,FALSE))</f>
        <v>28</v>
      </c>
      <c r="T7" s="7" t="s">
        <v>342</v>
      </c>
      <c r="U7" s="14">
        <f>VLOOKUP(T7,Men!$B$3:$U$1705,20,FALSE)</f>
        <v>136</v>
      </c>
      <c r="V7" s="14">
        <f>IF(U7=0," ",VLOOKUP(T7,Men!$B$3:$V$155,21,FALSE))</f>
        <v>37</v>
      </c>
    </row>
    <row r="8" spans="1:22">
      <c r="B8" s="7" t="s">
        <v>105</v>
      </c>
      <c r="C8" s="14">
        <f>VLOOKUP(B8,Men!$B$3:$U$170,20,FALSE)</f>
        <v>306</v>
      </c>
      <c r="D8" s="14">
        <f>IF(C8=0," ",VLOOKUP(B8,Men!$B$3:$V$170,21,FALSE))</f>
        <v>11</v>
      </c>
      <c r="E8" s="7" t="s">
        <v>107</v>
      </c>
      <c r="F8" s="14">
        <f>VLOOKUP(E8,Men!$B$3:$U$155,20,FALSE)</f>
        <v>79</v>
      </c>
      <c r="G8" s="14">
        <f>IF(F8=0," ",VLOOKUP(E8,Men!$B$3:$V$155,21,FALSE))</f>
        <v>52</v>
      </c>
      <c r="H8" s="7" t="s">
        <v>227</v>
      </c>
      <c r="I8" s="14">
        <f>VLOOKUP(H8,Men!$B$3:$U$170,20,FALSE)</f>
        <v>298</v>
      </c>
      <c r="J8" s="14">
        <f>IF(I8=0," ",VLOOKUP(H8,Men!$B$3:$V$170,21,FALSE))</f>
        <v>13</v>
      </c>
      <c r="K8" s="7" t="s">
        <v>251</v>
      </c>
      <c r="L8" s="14">
        <f>VLOOKUP(K8,Men!$B$3:$U$155,20,FALSE)</f>
        <v>38</v>
      </c>
      <c r="M8" s="14">
        <f>IF(L8=0," ",VLOOKUP(K8,Men!$B$3:$V$155,21,FALSE))</f>
        <v>70</v>
      </c>
      <c r="N8" s="7" t="s">
        <v>467</v>
      </c>
      <c r="O8" s="14">
        <f>VLOOKUP(N8,Men!$B$3:$U$170,20,FALSE)</f>
        <v>61</v>
      </c>
      <c r="P8" s="14">
        <f>IF(O8=0," ",VLOOKUP(N8,Men!$B$3:$V$170,21,FALSE))</f>
        <v>59</v>
      </c>
      <c r="Q8" s="7" t="s">
        <v>87</v>
      </c>
      <c r="R8" s="14">
        <f>VLOOKUP(Q8,Men!$B$3:$U$155,20,FALSE)</f>
        <v>175</v>
      </c>
      <c r="S8" s="14">
        <f>IF(R8=0," ",VLOOKUP(Q8,Men!$B$3:$V$155,21,FALSE))</f>
        <v>32</v>
      </c>
      <c r="T8" t="s">
        <v>497</v>
      </c>
      <c r="U8" s="14">
        <f>VLOOKUP(T8,Men!$B$3:$U$1705,20,FALSE)</f>
        <v>111</v>
      </c>
      <c r="V8" s="14">
        <f>IF(U8=0," ",VLOOKUP(T8,Men!$B$3:$V$155,21,FALSE))</f>
        <v>44</v>
      </c>
    </row>
    <row r="9" spans="1:22">
      <c r="B9" s="7" t="s">
        <v>500</v>
      </c>
      <c r="C9" s="14">
        <f>VLOOKUP(B9,Men!$B$3:$U$170,20,FALSE)</f>
        <v>299</v>
      </c>
      <c r="D9" s="14">
        <f>IF(C9=0," ",VLOOKUP(B9,Men!$B$3:$V$170,21,FALSE))</f>
        <v>12</v>
      </c>
      <c r="E9" s="7" t="s">
        <v>410</v>
      </c>
      <c r="F9" s="14">
        <f>VLOOKUP(E9,Men!$B$3:$U$155,20,FALSE)</f>
        <v>77</v>
      </c>
      <c r="G9" s="14">
        <f>IF(F9=0," ",VLOOKUP(E9,Men!$B$3:$V$155,21,FALSE))</f>
        <v>53</v>
      </c>
      <c r="H9" t="s">
        <v>856</v>
      </c>
      <c r="I9" s="14">
        <f>VLOOKUP(H9,Men!$B$3:$U$170,20,FALSE)</f>
        <v>251</v>
      </c>
      <c r="J9" s="14">
        <f>IF(I9=0," ",VLOOKUP(H9,Men!$B$3:$V$170,21,FALSE))</f>
        <v>18</v>
      </c>
      <c r="K9" s="7" t="s">
        <v>807</v>
      </c>
      <c r="L9" s="14">
        <f>VLOOKUP(K9,Men!$B$3:$U$155,20,FALSE)</f>
        <v>29</v>
      </c>
      <c r="M9" s="14">
        <f>IF(L9=0," ",VLOOKUP(K9,Men!$B$3:$V$155,21,FALSE))</f>
        <v>75</v>
      </c>
      <c r="N9" s="7" t="s">
        <v>88</v>
      </c>
      <c r="O9" s="14">
        <f>VLOOKUP(N9,Men!$B$3:$U$170,20,FALSE)</f>
        <v>40</v>
      </c>
      <c r="P9" s="14">
        <f>IF(O9=0," ",VLOOKUP(N9,Men!$B$3:$V$170,21,FALSE))</f>
        <v>66</v>
      </c>
      <c r="Q9" s="7" t="s">
        <v>211</v>
      </c>
      <c r="R9" s="14">
        <f>VLOOKUP(Q9,Men!$B$3:$U$155,20,FALSE)</f>
        <v>118</v>
      </c>
      <c r="S9" s="14">
        <f>IF(R9=0," ",VLOOKUP(Q9,Men!$B$3:$V$155,21,FALSE))</f>
        <v>42</v>
      </c>
      <c r="T9" t="s">
        <v>348</v>
      </c>
      <c r="U9" s="14">
        <f>VLOOKUP(T9,Men!$B$3:$U$1705,20,FALSE)</f>
        <v>53</v>
      </c>
      <c r="V9" s="14">
        <f>IF(U9=0," ",VLOOKUP(T9,Men!$B$3:$V$155,21,FALSE))</f>
        <v>62</v>
      </c>
    </row>
    <row r="10" spans="1:22">
      <c r="B10" s="7" t="s">
        <v>409</v>
      </c>
      <c r="C10" s="14">
        <f>VLOOKUP(B10,Men!$B$3:$U$170,20,FALSE)</f>
        <v>265</v>
      </c>
      <c r="D10" s="14">
        <f>IF(C10=0," ",VLOOKUP(B10,Men!$B$3:$V$170,21,FALSE))</f>
        <v>16</v>
      </c>
      <c r="E10" s="7" t="s">
        <v>97</v>
      </c>
      <c r="F10" s="14">
        <f>VLOOKUP(E10,Men!$B$3:$U$155,20,FALSE)</f>
        <v>77</v>
      </c>
      <c r="G10" s="14">
        <f>IF(F10=0," ",VLOOKUP(E10,Men!$B$3:$V$155,21,FALSE))</f>
        <v>54</v>
      </c>
      <c r="H10" t="s">
        <v>911</v>
      </c>
      <c r="I10" s="14">
        <f>VLOOKUP(H10,Men!$B$3:$U$170,20,FALSE)</f>
        <v>202</v>
      </c>
      <c r="J10" s="14">
        <f>IF(I10=0," ",VLOOKUP(H10,Men!$B$3:$V$170,21,FALSE))</f>
        <v>27</v>
      </c>
      <c r="K10" s="7" t="s">
        <v>110</v>
      </c>
      <c r="L10" s="14">
        <f>VLOOKUP(K10,Men!$B$3:$U$155,20,FALSE)</f>
        <v>26</v>
      </c>
      <c r="M10" s="14">
        <f>IF(L10=0," ",VLOOKUP(K10,Men!$B$3:$V$155,21,FALSE))</f>
        <v>76</v>
      </c>
      <c r="N10" s="7" t="s">
        <v>464</v>
      </c>
      <c r="O10" s="14">
        <f>VLOOKUP(N10,Men!$B$3:$U$170,20,FALSE)</f>
        <v>40</v>
      </c>
      <c r="P10" s="14">
        <f>IF(O10=0," ",VLOOKUP(N10,Men!$B$3:$V$170,21,FALSE))</f>
        <v>67</v>
      </c>
      <c r="Q10" s="7" t="s">
        <v>389</v>
      </c>
      <c r="R10" s="14">
        <f>VLOOKUP(Q10,Men!$B$3:$U$155,20,FALSE)</f>
        <v>0</v>
      </c>
      <c r="S10" s="14" t="str">
        <f>IF(R10=0," ",VLOOKUP(Q10,Men!$B$3:$V$155,21,FALSE))</f>
        <v xml:space="preserve"> </v>
      </c>
      <c r="T10" t="s">
        <v>100</v>
      </c>
      <c r="U10" s="14">
        <f>VLOOKUP(T10,Men!$B$3:$U$1705,20,FALSE)</f>
        <v>0</v>
      </c>
      <c r="V10" s="14" t="str">
        <f>IF(U10=0," ",VLOOKUP(T10,Men!$B$3:$V$155,21,FALSE))</f>
        <v xml:space="preserve"> </v>
      </c>
    </row>
    <row r="11" spans="1:22">
      <c r="B11" s="7" t="s">
        <v>502</v>
      </c>
      <c r="C11" s="14">
        <f>VLOOKUP(B11,Men!$B$3:$U$170,20,FALSE)</f>
        <v>217</v>
      </c>
      <c r="D11" s="14">
        <f>IF(C11=0," ",VLOOKUP(B11,Men!$B$3:$V$170,21,FALSE))</f>
        <v>25</v>
      </c>
      <c r="E11" s="7" t="s">
        <v>191</v>
      </c>
      <c r="F11" s="14">
        <f>VLOOKUP(E11,Men!$B$3:$U$155,20,FALSE)</f>
        <v>35</v>
      </c>
      <c r="G11" s="14">
        <f>IF(F11=0," ",VLOOKUP(E11,Men!$B$3:$V$155,21,FALSE))</f>
        <v>72</v>
      </c>
      <c r="H11" t="s">
        <v>879</v>
      </c>
      <c r="I11" s="14">
        <f>VLOOKUP(H11,Men!$B$3:$U$170,20,FALSE)</f>
        <v>162</v>
      </c>
      <c r="J11" s="14">
        <f>IF(I11=0," ",VLOOKUP(H11,Men!$B$3:$V$170,21,FALSE))</f>
        <v>35</v>
      </c>
      <c r="K11" t="s">
        <v>325</v>
      </c>
      <c r="L11" s="14">
        <f>VLOOKUP(K11,Men!$B$3:$U$155,20,FALSE)</f>
        <v>0</v>
      </c>
      <c r="M11" s="14" t="str">
        <f>IF(L11=0," ",VLOOKUP(K11,Men!$B$3:$V$155,21,FALSE))</f>
        <v xml:space="preserve"> </v>
      </c>
      <c r="N11" s="7" t="s">
        <v>284</v>
      </c>
      <c r="O11" s="14">
        <f>VLOOKUP(N11,Men!$B$3:$U$170,20,FALSE)</f>
        <v>40</v>
      </c>
      <c r="P11" s="14">
        <f>IF(O11=0," ",VLOOKUP(N11,Men!$B$3:$V$170,21,FALSE))</f>
        <v>68</v>
      </c>
      <c r="Q11" s="7" t="s">
        <v>801</v>
      </c>
      <c r="R11" s="14">
        <f>VLOOKUP(Q11,Men!$B$3:$U$155,20,FALSE)</f>
        <v>0</v>
      </c>
      <c r="S11" s="14" t="str">
        <f>IF(R11=0," ",VLOOKUP(Q11,Men!$B$3:$V$155,21,FALSE))</f>
        <v xml:space="preserve"> </v>
      </c>
      <c r="T11" t="s">
        <v>118</v>
      </c>
      <c r="U11" s="14">
        <f>VLOOKUP(T11,Men!$B$3:$U$1705,20,FALSE)</f>
        <v>0</v>
      </c>
      <c r="V11" s="14" t="str">
        <f>IF(U11=0," ",VLOOKUP(T11,Men!$B$3:$V$155,21,FALSE))</f>
        <v xml:space="preserve"> </v>
      </c>
    </row>
    <row r="12" spans="1:22">
      <c r="B12" s="7" t="s">
        <v>944</v>
      </c>
      <c r="C12" s="14">
        <f>VLOOKUP(B12,Men!$B$3:$U$170,20,FALSE)</f>
        <v>177</v>
      </c>
      <c r="D12" s="14">
        <f>IF(C12=0," ",VLOOKUP(B12,Men!$B$3:$V$170,21,FALSE))</f>
        <v>31</v>
      </c>
      <c r="E12" s="7" t="s">
        <v>292</v>
      </c>
      <c r="F12" s="14">
        <f>VLOOKUP(E12,Men!$B$3:$U$155,20,FALSE)</f>
        <v>0</v>
      </c>
      <c r="G12" s="14" t="str">
        <f>IF(F12=0," ",VLOOKUP(E12,Men!$B$3:$V$155,21,FALSE))</f>
        <v xml:space="preserve"> </v>
      </c>
      <c r="H12" s="7" t="s">
        <v>236</v>
      </c>
      <c r="I12" s="14">
        <f>VLOOKUP(H12,Men!$B$3:$U$170,20,FALSE)</f>
        <v>125</v>
      </c>
      <c r="J12" s="14">
        <f>IF(I12=0," ",VLOOKUP(H12,Men!$B$3:$V$170,21,FALSE))</f>
        <v>40</v>
      </c>
      <c r="K12" s="7" t="s">
        <v>98</v>
      </c>
      <c r="L12" s="14">
        <f>VLOOKUP(K12,Men!$B$3:$U$155,20,FALSE)</f>
        <v>0</v>
      </c>
      <c r="M12" s="14" t="str">
        <f>IF(L12=0," ",VLOOKUP(K12,Men!$B$3:$V$155,21,FALSE))</f>
        <v xml:space="preserve"> </v>
      </c>
      <c r="N12" s="7" t="s">
        <v>290</v>
      </c>
      <c r="O12" s="14">
        <f>VLOOKUP(N12,Men!$B$3:$U$170,20,FALSE)</f>
        <v>31</v>
      </c>
      <c r="P12" s="14">
        <f>IF(O12=0," ",VLOOKUP(N12,Men!$B$3:$V$170,21,FALSE))</f>
        <v>74</v>
      </c>
      <c r="Q12" s="61" t="s">
        <v>106</v>
      </c>
      <c r="R12" s="14">
        <f>VLOOKUP(Q12,Men!$B$3:$U$155,20,FALSE)</f>
        <v>0</v>
      </c>
      <c r="S12" s="14" t="str">
        <f>IF(R12=0," ",VLOOKUP(Q12,Men!$B$3:$V$155,21,FALSE))</f>
        <v xml:space="preserve"> </v>
      </c>
      <c r="T12" t="s">
        <v>117</v>
      </c>
      <c r="U12" s="14">
        <f>VLOOKUP(T12,Men!$B$3:$U$1705,20,FALSE)</f>
        <v>0</v>
      </c>
      <c r="V12" s="14" t="str">
        <f>IF(U12=0," ",VLOOKUP(T12,Men!$B$3:$V$155,21,FALSE))</f>
        <v xml:space="preserve"> </v>
      </c>
    </row>
    <row r="13" spans="1:22">
      <c r="B13" s="7" t="s">
        <v>339</v>
      </c>
      <c r="C13" s="14">
        <f>VLOOKUP(B13,Men!$B$3:$U$170,20,FALSE)</f>
        <v>149</v>
      </c>
      <c r="D13" s="14">
        <f>IF(C13=0," ",VLOOKUP(B13,Men!$B$3:$V$170,21,FALSE))</f>
        <v>36</v>
      </c>
      <c r="E13" s="7" t="s">
        <v>489</v>
      </c>
      <c r="F13" s="14">
        <f>VLOOKUP(E13,Men!$B$3:$U$155,20,FALSE)</f>
        <v>0</v>
      </c>
      <c r="G13" s="14" t="str">
        <f>IF(F13=0," ",VLOOKUP(E13,Men!$B$3:$V$155,21,FALSE))</f>
        <v xml:space="preserve"> </v>
      </c>
      <c r="H13" t="s">
        <v>932</v>
      </c>
      <c r="I13" s="14">
        <f>VLOOKUP(H13,Men!$B$3:$U$170,20,FALSE)</f>
        <v>123</v>
      </c>
      <c r="J13" s="14">
        <f>IF(I13=0," ",VLOOKUP(H13,Men!$B$3:$V$170,21,FALSE))</f>
        <v>41</v>
      </c>
      <c r="K13" s="7" t="s">
        <v>248</v>
      </c>
      <c r="L13" s="14">
        <f>VLOOKUP(K13,Men!$B$3:$U$155,20,FALSE)</f>
        <v>0</v>
      </c>
      <c r="M13" s="14" t="str">
        <f>IF(L13=0," ",VLOOKUP(K13,Men!$B$3:$V$155,21,FALSE))</f>
        <v xml:space="preserve"> </v>
      </c>
      <c r="N13" s="7" t="s">
        <v>811</v>
      </c>
      <c r="O13" s="14">
        <f>VLOOKUP(N13,Men!$B$3:$U$170,20,FALSE)</f>
        <v>0</v>
      </c>
      <c r="P13" s="14" t="str">
        <f>IF(O13=0," ",VLOOKUP(N13,Men!$B$3:$V$170,21,FALSE))</f>
        <v xml:space="preserve"> </v>
      </c>
      <c r="Q13" s="7" t="s">
        <v>283</v>
      </c>
      <c r="R13" s="14">
        <f>VLOOKUP(Q13,Men!$B$3:$U$155,20,FALSE)</f>
        <v>0</v>
      </c>
      <c r="S13" s="14" t="str">
        <f>IF(R13=0," ",VLOOKUP(Q13,Men!$B$3:$V$155,21,FALSE))</f>
        <v xml:space="preserve"> </v>
      </c>
      <c r="T13" t="s">
        <v>111</v>
      </c>
      <c r="U13" s="14">
        <f>VLOOKUP(T13,Men!$B$3:$U$1705,20,FALSE)</f>
        <v>0</v>
      </c>
      <c r="V13" s="14" t="str">
        <f>IF(U13=0," ",VLOOKUP(T13,Men!$B$3:$V$155,21,FALSE))</f>
        <v xml:space="preserve"> </v>
      </c>
    </row>
    <row r="14" spans="1:22">
      <c r="B14" s="7" t="s">
        <v>933</v>
      </c>
      <c r="C14" s="14">
        <f>VLOOKUP(B14,Men!$B$3:$U$170,20,FALSE)</f>
        <v>131</v>
      </c>
      <c r="D14" s="14">
        <f>IF(C14=0," ",VLOOKUP(B14,Men!$B$3:$V$170,21,FALSE))</f>
        <v>38</v>
      </c>
      <c r="E14" t="s">
        <v>115</v>
      </c>
      <c r="F14" s="14">
        <f>VLOOKUP(E14,Men!$B$3:$U$155,20,FALSE)</f>
        <v>0</v>
      </c>
      <c r="G14" s="14" t="str">
        <f>IF(F14=0," ",VLOOKUP(E14,Men!$B$3:$V$155,21,FALSE))</f>
        <v xml:space="preserve"> </v>
      </c>
      <c r="H14" s="3" t="s">
        <v>980</v>
      </c>
      <c r="I14" s="14">
        <f>VLOOKUP(H14,Men!$B$3:$U$170,20,FALSE)</f>
        <v>118</v>
      </c>
      <c r="J14" s="14">
        <f>IF(I14=0," ",VLOOKUP(H14,Men!$B$3:$V$170,21,FALSE))</f>
        <v>43</v>
      </c>
      <c r="K14" s="7" t="s">
        <v>316</v>
      </c>
      <c r="L14" s="14">
        <f>VLOOKUP(K14,Men!$B$3:$U$155,20,FALSE)</f>
        <v>0</v>
      </c>
      <c r="M14" s="14" t="str">
        <f>IF(L14=0," ",VLOOKUP(K14,Men!$B$3:$V$155,21,FALSE))</f>
        <v xml:space="preserve"> </v>
      </c>
      <c r="N14" s="7" t="s">
        <v>109</v>
      </c>
      <c r="O14" s="14">
        <f>VLOOKUP(N14,Men!$B$3:$U$170,20,FALSE)</f>
        <v>0</v>
      </c>
      <c r="P14" s="14" t="str">
        <f>IF(O14=0," ",VLOOKUP(N14,Men!$B$3:$V$170,21,FALSE))</f>
        <v xml:space="preserve"> </v>
      </c>
      <c r="Q14" s="7" t="s">
        <v>104</v>
      </c>
      <c r="R14" s="14">
        <f>VLOOKUP(Q14,Men!$B$3:$U$155,20,FALSE)</f>
        <v>0</v>
      </c>
      <c r="S14" s="14" t="str">
        <f>IF(R14=0," ",VLOOKUP(Q14,Men!$B$3:$V$155,21,FALSE))</f>
        <v xml:space="preserve"> </v>
      </c>
      <c r="T14" t="s">
        <v>92</v>
      </c>
      <c r="U14" s="14">
        <f>VLOOKUP(T14,Men!$B$3:$U$1705,20,FALSE)</f>
        <v>0</v>
      </c>
      <c r="V14" s="14" t="str">
        <f>IF(U14=0," ",VLOOKUP(T14,Men!$B$3:$V$155,21,FALSE))</f>
        <v xml:space="preserve"> </v>
      </c>
    </row>
    <row r="15" spans="1:22">
      <c r="B15" s="7" t="s">
        <v>812</v>
      </c>
      <c r="C15" s="14">
        <f>VLOOKUP(B15,Men!$B$3:$U$170,20,FALSE)</f>
        <v>128</v>
      </c>
      <c r="D15" s="14">
        <f>IF(C15=0," ",VLOOKUP(B15,Men!$B$3:$V$170,21,FALSE))</f>
        <v>39</v>
      </c>
      <c r="E15" s="3" t="s">
        <v>226</v>
      </c>
      <c r="F15" s="14">
        <f>VLOOKUP(E15,Men!$B$3:$U$155,20,FALSE)</f>
        <v>0</v>
      </c>
      <c r="G15" s="14" t="str">
        <f>IF(F15=0," ",VLOOKUP(E15,Men!$B$3:$V$155,21,FALSE))</f>
        <v xml:space="preserve"> </v>
      </c>
      <c r="H15" s="3" t="s">
        <v>1139</v>
      </c>
      <c r="I15" s="14">
        <f>VLOOKUP(H15,Men!$B$3:$U$170,20,FALSE)</f>
        <v>110</v>
      </c>
      <c r="J15" s="14">
        <f>IF(I15=0," ",VLOOKUP(H15,Men!$B$3:$V$170,21,FALSE))</f>
        <v>46</v>
      </c>
      <c r="K15" s="7" t="s">
        <v>84</v>
      </c>
      <c r="L15" s="14">
        <f>VLOOKUP(K15,Men!$B$3:$U$155,20,FALSE)</f>
        <v>0</v>
      </c>
      <c r="M15" s="14" t="str">
        <f>IF(L15=0," ",VLOOKUP(K15,Men!$B$3:$V$155,21,FALSE))</f>
        <v xml:space="preserve"> </v>
      </c>
      <c r="N15" s="7" t="s">
        <v>94</v>
      </c>
      <c r="O15" s="14">
        <f>VLOOKUP(N15,Men!$B$3:$U$170,20,FALSE)</f>
        <v>0</v>
      </c>
      <c r="P15" s="14" t="str">
        <f>IF(O15=0," ",VLOOKUP(N15,Men!$B$3:$V$170,21,FALSE))</f>
        <v xml:space="preserve"> </v>
      </c>
      <c r="Q15" t="s">
        <v>192</v>
      </c>
      <c r="R15" s="14">
        <f>VLOOKUP(Q15,Men!$B$3:$U$155,20,FALSE)</f>
        <v>0</v>
      </c>
      <c r="S15" s="14" t="str">
        <f>IF(R15=0," ",VLOOKUP(Q15,Men!$B$3:$V$155,21,FALSE))</f>
        <v xml:space="preserve"> </v>
      </c>
      <c r="T15" t="s">
        <v>113</v>
      </c>
      <c r="U15" s="14">
        <f>VLOOKUP(T15,Men!$B$3:$U$1705,20,FALSE)</f>
        <v>0</v>
      </c>
    </row>
    <row r="16" spans="1:22">
      <c r="B16" s="7" t="s">
        <v>401</v>
      </c>
      <c r="C16" s="14">
        <f>VLOOKUP(B16,Men!$B$3:$U$170,20,FALSE)</f>
        <v>103</v>
      </c>
      <c r="D16" s="14">
        <f>IF(C16=0," ",VLOOKUP(B16,Men!$B$3:$V$170,21,FALSE))</f>
        <v>47</v>
      </c>
      <c r="E16" s="7" t="s">
        <v>330</v>
      </c>
      <c r="F16" s="14">
        <f>VLOOKUP(E16,Men!$B$3:$U$155,20,FALSE)</f>
        <v>0</v>
      </c>
      <c r="G16" s="14" t="str">
        <f>IF(F16=0," ",VLOOKUP(E16,Men!$B$3:$V$155,21,FALSE))</f>
        <v xml:space="preserve"> </v>
      </c>
      <c r="H16" s="7" t="s">
        <v>463</v>
      </c>
      <c r="I16" s="14">
        <f>VLOOKUP(H16,Men!$B$3:$U$170,20,FALSE)</f>
        <v>72</v>
      </c>
      <c r="J16" s="14">
        <f>IF(I16=0," ",VLOOKUP(H16,Men!$B$3:$V$170,21,FALSE))</f>
        <v>56</v>
      </c>
      <c r="K16" s="7" t="s">
        <v>465</v>
      </c>
      <c r="L16" s="14">
        <f>VLOOKUP(K16,Men!$B$3:$U$155,20,FALSE)</f>
        <v>0</v>
      </c>
      <c r="M16" s="14" t="str">
        <f>IF(L16=0," ",VLOOKUP(K16,Men!$B$3:$V$155,21,FALSE))</f>
        <v xml:space="preserve"> </v>
      </c>
      <c r="N16" s="7" t="s">
        <v>470</v>
      </c>
      <c r="O16" s="14">
        <f>VLOOKUP(N16,Men!$B$3:$U$170,20,FALSE)</f>
        <v>0</v>
      </c>
      <c r="P16" s="14" t="str">
        <f>IF(O16=0," ",VLOOKUP(N16,Men!$B$3:$V$170,21,FALSE))</f>
        <v xml:space="preserve"> </v>
      </c>
      <c r="Q16" t="s">
        <v>481</v>
      </c>
      <c r="R16" s="14">
        <f>VLOOKUP(Q16,Men!$B$3:$U$155,20,FALSE)</f>
        <v>0</v>
      </c>
      <c r="S16" s="14" t="str">
        <f>IF(R16=0," ",VLOOKUP(Q16,Men!$B$3:$V$155,21,FALSE))</f>
        <v xml:space="preserve"> </v>
      </c>
      <c r="T16" t="s">
        <v>824</v>
      </c>
      <c r="U16" s="14">
        <f>VLOOKUP(T16,Men!$B$3:$U$1705,20,FALSE)</f>
        <v>0</v>
      </c>
      <c r="V16" s="14" t="str">
        <f>IF(U16=0," ",VLOOKUP(T16,Men!$B$3:$V$155,21,FALSE))</f>
        <v xml:space="preserve"> </v>
      </c>
    </row>
    <row r="17" spans="2:19">
      <c r="B17" s="7" t="s">
        <v>823</v>
      </c>
      <c r="C17" s="14">
        <f>VLOOKUP(B17,Men!$B$3:$U$170,20,FALSE)</f>
        <v>98</v>
      </c>
      <c r="D17" s="14">
        <f>IF(C17=0," ",VLOOKUP(B17,Men!$B$3:$V$170,21,FALSE))</f>
        <v>48</v>
      </c>
      <c r="E17" s="7" t="s">
        <v>466</v>
      </c>
      <c r="F17" s="14">
        <f>VLOOKUP(E17,Men!$B$3:$U$155,20,FALSE)</f>
        <v>0</v>
      </c>
      <c r="G17" s="14" t="str">
        <f>IF(F17=0," ",VLOOKUP(E17,Men!$B$3:$V$155,21,FALSE))</f>
        <v xml:space="preserve"> </v>
      </c>
      <c r="H17" t="s">
        <v>881</v>
      </c>
      <c r="I17" s="14">
        <f>VLOOKUP(H17,Men!$B$3:$U$170,20,FALSE)</f>
        <v>64</v>
      </c>
      <c r="J17" s="14">
        <f>IF(I17=0," ",VLOOKUP(H17,Men!$B$3:$V$170,21,FALSE))</f>
        <v>58</v>
      </c>
      <c r="K17" s="7" t="s">
        <v>101</v>
      </c>
      <c r="L17" s="14">
        <f>VLOOKUP(K17,Men!$B$3:$U$155,20,FALSE)</f>
        <v>0</v>
      </c>
      <c r="M17" s="14" t="str">
        <f>IF(L17=0," ",VLOOKUP(K17,Men!$B$3:$V$155,21,FALSE))</f>
        <v xml:space="preserve"> </v>
      </c>
      <c r="N17" s="7" t="s">
        <v>804</v>
      </c>
      <c r="O17" s="14">
        <f>VLOOKUP(N17,Men!$B$3:$U$170,20,FALSE)</f>
        <v>0</v>
      </c>
      <c r="P17" s="14" t="str">
        <f>IF(O17=0," ",VLOOKUP(N17,Men!$B$3:$V$170,21,FALSE))</f>
        <v xml:space="preserve"> </v>
      </c>
      <c r="Q17" t="s">
        <v>818</v>
      </c>
      <c r="R17" s="14">
        <f>VLOOKUP(Q17,Men!$B$3:$U$155,20,FALSE)</f>
        <v>0</v>
      </c>
      <c r="S17" s="14" t="str">
        <f>IF(R17=0," ",VLOOKUP(Q17,Men!$B$3:$V$155,21,FALSE))</f>
        <v xml:space="preserve"> </v>
      </c>
    </row>
    <row r="18" spans="2:19">
      <c r="B18" s="7" t="s">
        <v>967</v>
      </c>
      <c r="C18" s="14">
        <f>VLOOKUP(B18,Men!$B$3:$U$170,20,FALSE)</f>
        <v>91</v>
      </c>
      <c r="D18" s="14">
        <f>IF(C18=0," ",VLOOKUP(B18,Men!$B$3:$V$170,21,FALSE))</f>
        <v>49</v>
      </c>
      <c r="E18" s="7" t="s">
        <v>254</v>
      </c>
      <c r="F18" s="14">
        <f>VLOOKUP(E18,Men!$B$3:$U$155,20,FALSE)</f>
        <v>0</v>
      </c>
      <c r="G18" s="14" t="str">
        <f>IF(F18=0," ",VLOOKUP(E18,Men!$B$3:$V$155,21,FALSE))</f>
        <v xml:space="preserve"> </v>
      </c>
      <c r="H18" s="3" t="s">
        <v>843</v>
      </c>
      <c r="I18" s="14">
        <f>VLOOKUP(H18,Men!$B$3:$U$170,20,FALSE)</f>
        <v>60</v>
      </c>
      <c r="J18" s="14">
        <f>IF(I18=0," ",VLOOKUP(H18,Men!$B$3:$V$170,21,FALSE))</f>
        <v>60</v>
      </c>
      <c r="K18" s="7" t="s">
        <v>819</v>
      </c>
      <c r="L18" s="14">
        <f>VLOOKUP(K18,Men!$B$3:$U$155,20,FALSE)</f>
        <v>0</v>
      </c>
      <c r="M18" s="14" t="str">
        <f>IF(L18=0," ",VLOOKUP(K18,Men!$B$3:$V$155,21,FALSE))</f>
        <v xml:space="preserve"> </v>
      </c>
      <c r="N18" s="7"/>
    </row>
    <row r="19" spans="2:19">
      <c r="B19" s="7" t="s">
        <v>894</v>
      </c>
      <c r="C19" s="14">
        <f>VLOOKUP(B19,Men!$B$3:$U$170,20,FALSE)</f>
        <v>88</v>
      </c>
      <c r="D19" s="14">
        <f>IF(C19=0," ",VLOOKUP(B19,Men!$B$3:$V$170,21,FALSE))</f>
        <v>50</v>
      </c>
      <c r="E19" s="7" t="s">
        <v>295</v>
      </c>
      <c r="F19" s="14">
        <f>VLOOKUP(E19,Men!$B$3:$U$155,20,FALSE)</f>
        <v>0</v>
      </c>
      <c r="G19" s="14" t="str">
        <f>IF(F19=0," ",VLOOKUP(E19,Men!$B$3:$V$155,21,FALSE))</f>
        <v xml:space="preserve"> </v>
      </c>
      <c r="H19" s="7" t="s">
        <v>315</v>
      </c>
      <c r="I19" s="14">
        <f>VLOOKUP(H19,Men!$B$3:$U$170,20,FALSE)</f>
        <v>55</v>
      </c>
      <c r="J19" s="14">
        <f>IF(I19=0," ",VLOOKUP(H19,Men!$B$3:$V$170,21,FALSE))</f>
        <v>61</v>
      </c>
      <c r="K19" s="7" t="s">
        <v>114</v>
      </c>
      <c r="L19" s="14">
        <f>VLOOKUP(K19,Men!$B$3:$U$155,20,FALSE)</f>
        <v>0</v>
      </c>
      <c r="M19" s="14" t="str">
        <f>IF(L19=0," ",VLOOKUP(K19,Men!$B$3:$V$155,21,FALSE))</f>
        <v xml:space="preserve"> </v>
      </c>
      <c r="N19" s="7"/>
    </row>
    <row r="20" spans="2:19">
      <c r="B20" s="7" t="s">
        <v>205</v>
      </c>
      <c r="C20" s="14">
        <f>VLOOKUP(B20,Men!$B$3:$U$170,20,FALSE)</f>
        <v>82</v>
      </c>
      <c r="D20" s="14">
        <f>IF(C20=0," ",VLOOKUP(B20,Men!$B$3:$V$170,21,FALSE))</f>
        <v>51</v>
      </c>
      <c r="E20" s="7" t="s">
        <v>808</v>
      </c>
      <c r="F20" s="14">
        <f>VLOOKUP(E20,Men!$B$3:$U$155,20,FALSE)</f>
        <v>0</v>
      </c>
      <c r="G20" s="14" t="str">
        <f>IF(F20=0," ",VLOOKUP(E20,Men!$B$3:$V$155,21,FALSE))</f>
        <v xml:space="preserve"> </v>
      </c>
      <c r="H20" s="7" t="s">
        <v>876</v>
      </c>
      <c r="I20" s="14">
        <f>VLOOKUP(H20,Men!$B$3:$U$170,20,FALSE)</f>
        <v>45</v>
      </c>
      <c r="J20" s="14">
        <f>IF(I20=0," ",VLOOKUP(H20,Men!$B$3:$V$170,21,FALSE))</f>
        <v>64</v>
      </c>
      <c r="K20" s="7" t="s">
        <v>468</v>
      </c>
      <c r="L20" s="14">
        <f>VLOOKUP(K20,Men!$B$3:$U$155,20,FALSE)</f>
        <v>0</v>
      </c>
      <c r="M20" s="14" t="str">
        <f>IF(L20=0," ",VLOOKUP(K20,Men!$B$3:$V$155,21,FALSE))</f>
        <v xml:space="preserve"> </v>
      </c>
      <c r="N20" s="7"/>
    </row>
    <row r="21" spans="2:19">
      <c r="B21" s="7" t="s">
        <v>802</v>
      </c>
      <c r="C21" s="14">
        <f>VLOOKUP(B21,Men!$B$3:$U$170,20,FALSE)</f>
        <v>66</v>
      </c>
      <c r="D21" s="14">
        <f>IF(C21=0," ",VLOOKUP(B21,Men!$B$3:$V$170,21,FALSE))</f>
        <v>57</v>
      </c>
      <c r="E21" s="7" t="s">
        <v>471</v>
      </c>
      <c r="F21" s="14">
        <f>VLOOKUP(E21,Men!$B$3:$U$155,20,FALSE)</f>
        <v>0</v>
      </c>
      <c r="G21" s="14" t="str">
        <f>IF(F21=0," ",VLOOKUP(E21,Men!$B$3:$V$155,21,FALSE))</f>
        <v xml:space="preserve"> </v>
      </c>
      <c r="H21" t="s">
        <v>1002</v>
      </c>
      <c r="I21" s="14">
        <f>VLOOKUP(H21,Men!$B$3:$U$170,20,FALSE)</f>
        <v>38</v>
      </c>
      <c r="J21" s="14">
        <f>IF(I21=0," ",VLOOKUP(H21,Men!$B$3:$V$170,21,FALSE))</f>
        <v>71</v>
      </c>
      <c r="K21" s="7" t="s">
        <v>388</v>
      </c>
      <c r="L21" s="14">
        <f>VLOOKUP(K21,Men!$B$3:$U$155,20,FALSE)</f>
        <v>0</v>
      </c>
      <c r="M21" s="14" t="str">
        <f>IF(L21=0," ",VLOOKUP(K21,Men!$B$3:$V$155,21,FALSE))</f>
        <v xml:space="preserve"> </v>
      </c>
      <c r="N21" s="7"/>
    </row>
    <row r="22" spans="2:19">
      <c r="B22" s="7" t="s">
        <v>968</v>
      </c>
      <c r="C22" s="14">
        <f>VLOOKUP(B22,Men!$B$3:$U$170,20,FALSE)</f>
        <v>46</v>
      </c>
      <c r="D22" s="14">
        <f>IF(C22=0," ",VLOOKUP(B22,Men!$B$3:$V$170,21,FALSE))</f>
        <v>63</v>
      </c>
      <c r="E22" s="7" t="s">
        <v>909</v>
      </c>
      <c r="F22" s="14">
        <f>VLOOKUP(E22,Men!$B$3:$U$155,20,FALSE)</f>
        <v>0</v>
      </c>
      <c r="G22" s="14" t="str">
        <f>IF(F22=0," ",VLOOKUP(E22,Men!$B$3:$V$155,21,FALSE))</f>
        <v xml:space="preserve"> </v>
      </c>
      <c r="H22" s="7" t="s">
        <v>826</v>
      </c>
      <c r="I22" s="14">
        <f>VLOOKUP(H22,Men!$B$3:$U$170,20,FALSE)</f>
        <v>0</v>
      </c>
      <c r="J22" s="14" t="str">
        <f>IF(I22=0," ",VLOOKUP(H22,Men!$B$3:$V$170,21,FALSE))</f>
        <v xml:space="preserve"> </v>
      </c>
      <c r="K22" s="7" t="s">
        <v>86</v>
      </c>
      <c r="L22" s="14">
        <f>VLOOKUP(K22,Men!$B$3:$U$155,20,FALSE)</f>
        <v>0</v>
      </c>
      <c r="M22" s="14" t="str">
        <f>IF(L22=0," ",VLOOKUP(K22,Men!$B$3:$V$155,21,FALSE))</f>
        <v xml:space="preserve"> </v>
      </c>
      <c r="P22" s="14" t="s">
        <v>851</v>
      </c>
    </row>
    <row r="23" spans="2:19">
      <c r="B23" s="7" t="s">
        <v>1154</v>
      </c>
      <c r="C23" s="14">
        <f>VLOOKUP(B23,Men!$B$3:$U$170,20,FALSE)</f>
        <v>43</v>
      </c>
      <c r="D23" s="14">
        <f>IF(C23=0," ",VLOOKUP(B23,Men!$B$3:$V$170,21,FALSE))</f>
        <v>65</v>
      </c>
      <c r="E23" s="7"/>
      <c r="G23" s="14" t="str">
        <f>IF(F23=0," ",VLOOKUP(E23,Men!$B$3:$V$155,21,FALSE))</f>
        <v xml:space="preserve"> </v>
      </c>
      <c r="H23" s="7" t="s">
        <v>96</v>
      </c>
      <c r="I23" s="14">
        <f>VLOOKUP(H23,Men!$B$3:$U$170,20,FALSE)</f>
        <v>0</v>
      </c>
      <c r="J23" s="14" t="str">
        <f>IF(I23=0," ",VLOOKUP(H23,Men!$B$3:$V$170,21,FALSE))</f>
        <v xml:space="preserve"> </v>
      </c>
      <c r="K23" s="7" t="s">
        <v>249</v>
      </c>
      <c r="L23" s="14">
        <f>VLOOKUP(K23,Men!$B$3:$U$155,20,FALSE)</f>
        <v>0</v>
      </c>
      <c r="M23" s="14" t="str">
        <f>IF(L23=0," ",VLOOKUP(K23,Men!$B$3:$V$155,21,FALSE))</f>
        <v xml:space="preserve"> </v>
      </c>
      <c r="P23" s="14" t="s">
        <v>851</v>
      </c>
    </row>
    <row r="24" spans="2:19">
      <c r="B24" s="7" t="s">
        <v>327</v>
      </c>
      <c r="C24" s="14">
        <f>VLOOKUP(B24,Men!$B$3:$U$170,20,FALSE)</f>
        <v>40</v>
      </c>
      <c r="D24" s="14">
        <f>IF(C24=0," ",VLOOKUP(B24,Men!$B$3:$V$170,21,FALSE))</f>
        <v>69</v>
      </c>
      <c r="H24" s="7" t="s">
        <v>99</v>
      </c>
      <c r="I24" s="14">
        <f>VLOOKUP(H24,Men!$B$3:$U$170,20,FALSE)</f>
        <v>0</v>
      </c>
      <c r="J24" s="14" t="str">
        <f>IF(I24=0," ",VLOOKUP(H24,Men!$B$3:$V$170,21,FALSE))</f>
        <v xml:space="preserve"> </v>
      </c>
      <c r="M24" s="14" t="str">
        <f>IF(L24=0," ",VLOOKUP(K24,Men!$B$3:$V$155,21,FALSE))</f>
        <v xml:space="preserve"> </v>
      </c>
      <c r="P24" s="14" t="s">
        <v>851</v>
      </c>
      <c r="Q24" s="7"/>
    </row>
    <row r="25" spans="2:19">
      <c r="B25" s="7" t="s">
        <v>995</v>
      </c>
      <c r="C25" s="14">
        <f>VLOOKUP(B25,Men!$B$3:$U$170,20,FALSE)</f>
        <v>33</v>
      </c>
      <c r="D25" s="14">
        <f>IF(C25=0," ",VLOOKUP(B25,Men!$B$3:$V$170,21,FALSE))</f>
        <v>73</v>
      </c>
      <c r="G25" s="14" t="s">
        <v>851</v>
      </c>
      <c r="H25" s="7" t="s">
        <v>406</v>
      </c>
      <c r="I25" s="14">
        <f>VLOOKUP(H25,Men!$B$3:$U$170,20,FALSE)</f>
        <v>0</v>
      </c>
      <c r="J25" s="14" t="str">
        <f>IF(I25=0," ",VLOOKUP(H25,Men!$B$3:$V$170,21,FALSE))</f>
        <v xml:space="preserve"> </v>
      </c>
      <c r="K25" s="7"/>
      <c r="M25" s="14" t="str">
        <f>IF(L25=0," ",VLOOKUP(K25,Men!$B$3:$V$155,21,FALSE))</f>
        <v xml:space="preserve"> </v>
      </c>
      <c r="P25" s="14" t="s">
        <v>851</v>
      </c>
      <c r="S25" s="14" t="s">
        <v>851</v>
      </c>
    </row>
    <row r="26" spans="2:19">
      <c r="B26" s="7" t="s">
        <v>815</v>
      </c>
      <c r="C26" s="14">
        <f>VLOOKUP(B26,Men!$B$3:$U$170,20,FALSE)</f>
        <v>0</v>
      </c>
      <c r="D26" s="14" t="str">
        <f>IF(C26=0," ",VLOOKUP(B26,Men!$B$3:$V$170,21,FALSE))</f>
        <v xml:space="preserve"> </v>
      </c>
      <c r="G26" s="14" t="s">
        <v>851</v>
      </c>
      <c r="H26" s="7" t="s">
        <v>472</v>
      </c>
      <c r="I26" s="14">
        <f>VLOOKUP(H26,Men!$B$3:$U$170,20,FALSE)</f>
        <v>0</v>
      </c>
      <c r="J26" s="14" t="str">
        <f>IF(I26=0," ",VLOOKUP(H26,Men!$B$3:$V$170,21,FALSE))</f>
        <v xml:space="preserve"> </v>
      </c>
      <c r="M26" s="14" t="s">
        <v>851</v>
      </c>
      <c r="P26" s="14" t="s">
        <v>851</v>
      </c>
      <c r="S26" s="14" t="s">
        <v>851</v>
      </c>
    </row>
    <row r="27" spans="2:19">
      <c r="B27" s="7" t="s">
        <v>337</v>
      </c>
      <c r="C27" s="14">
        <f>VLOOKUP(B27,Men!$B$3:$U$170,20,FALSE)</f>
        <v>0</v>
      </c>
      <c r="D27" s="14" t="str">
        <f>IF(C27=0," ",VLOOKUP(B27,Men!$B$3:$V$170,21,FALSE))</f>
        <v xml:space="preserve"> </v>
      </c>
      <c r="G27" s="14" t="s">
        <v>851</v>
      </c>
      <c r="H27" s="7" t="s">
        <v>422</v>
      </c>
      <c r="I27" s="14">
        <f>VLOOKUP(H27,Men!$B$3:$U$170,20,FALSE)</f>
        <v>0</v>
      </c>
      <c r="J27" s="14" t="str">
        <f>IF(I27=0," ",VLOOKUP(H27,Men!$B$3:$V$170,21,FALSE))</f>
        <v xml:space="preserve"> </v>
      </c>
      <c r="S27" s="14" t="s">
        <v>851</v>
      </c>
    </row>
    <row r="28" spans="2:19">
      <c r="B28" s="7" t="s">
        <v>814</v>
      </c>
      <c r="C28" s="14">
        <f>VLOOKUP(B28,Men!$B$3:$U$170,20,FALSE)</f>
        <v>0</v>
      </c>
      <c r="D28" s="14" t="str">
        <f>IF(C28=0," ",VLOOKUP(B28,Men!$B$3:$V$170,21,FALSE))</f>
        <v xml:space="preserve"> </v>
      </c>
      <c r="G28" s="14" t="s">
        <v>851</v>
      </c>
      <c r="H28" s="3" t="s">
        <v>338</v>
      </c>
      <c r="I28" s="14">
        <f>VLOOKUP(H28,Men!$B$3:$U$170,20,FALSE)</f>
        <v>0</v>
      </c>
      <c r="J28" s="14" t="str">
        <f>IF(I28=0," ",VLOOKUP(H28,Men!$B$3:$V$170,21,FALSE))</f>
        <v xml:space="preserve"> </v>
      </c>
      <c r="M28" s="14" t="s">
        <v>851</v>
      </c>
      <c r="S28" s="14" t="s">
        <v>851</v>
      </c>
    </row>
    <row r="29" spans="2:19">
      <c r="B29" s="7" t="s">
        <v>475</v>
      </c>
      <c r="C29" s="14">
        <f>VLOOKUP(B29,Men!$B$3:$U$170,20,FALSE)</f>
        <v>0</v>
      </c>
      <c r="D29" s="14" t="str">
        <f>IF(C29=0," ",VLOOKUP(B29,Men!$B$3:$V$170,21,FALSE))</f>
        <v xml:space="preserve"> </v>
      </c>
      <c r="G29" s="14" t="s">
        <v>851</v>
      </c>
      <c r="H29" s="7" t="s">
        <v>828</v>
      </c>
      <c r="I29" s="14">
        <f>VLOOKUP(H29,Men!$B$3:$U$170,20,FALSE)</f>
        <v>0</v>
      </c>
      <c r="J29" s="14" t="str">
        <f>IF(I29=0," ",VLOOKUP(H29,Men!$B$3:$V$170,21,FALSE))</f>
        <v xml:space="preserve"> </v>
      </c>
      <c r="S29" s="14" t="s">
        <v>851</v>
      </c>
    </row>
    <row r="30" spans="2:19">
      <c r="B30" s="7" t="s">
        <v>252</v>
      </c>
      <c r="C30" s="14">
        <f>VLOOKUP(B30,Men!$B$3:$U$170,20,FALSE)</f>
        <v>0</v>
      </c>
      <c r="D30" s="14" t="str">
        <f>IF(C30=0," ",VLOOKUP(B30,Men!$B$3:$V$170,21,FALSE))</f>
        <v xml:space="preserve"> </v>
      </c>
      <c r="G30" s="14" t="s">
        <v>851</v>
      </c>
      <c r="H30" s="7" t="s">
        <v>809</v>
      </c>
      <c r="I30" s="14">
        <f>VLOOKUP(H30,Men!$B$3:$U$170,20,FALSE)</f>
        <v>0</v>
      </c>
      <c r="J30" s="14" t="str">
        <f>IF(I30=0," ",VLOOKUP(H30,Men!$B$3:$V$170,21,FALSE))</f>
        <v xml:space="preserve"> </v>
      </c>
      <c r="S30" s="14" t="s">
        <v>851</v>
      </c>
    </row>
    <row r="31" spans="2:19">
      <c r="B31" s="7" t="s">
        <v>822</v>
      </c>
      <c r="C31" s="14">
        <f>VLOOKUP(B31,Men!$B$3:$U$170,20,FALSE)</f>
        <v>0</v>
      </c>
      <c r="D31" s="14" t="str">
        <f>IF(C31=0," ",VLOOKUP(B31,Men!$B$3:$V$170,21,FALSE))</f>
        <v xml:space="preserve"> </v>
      </c>
      <c r="G31" s="14" t="s">
        <v>851</v>
      </c>
      <c r="H31" s="7" t="s">
        <v>396</v>
      </c>
      <c r="I31" s="14">
        <f>VLOOKUP(H31,Men!$B$3:$U$170,20,FALSE)</f>
        <v>0</v>
      </c>
      <c r="J31" s="14" t="str">
        <f>IF(I31=0," ",VLOOKUP(H31,Men!$B$3:$V$170,21,FALSE))</f>
        <v xml:space="preserve"> </v>
      </c>
      <c r="P31" s="14" t="s">
        <v>851</v>
      </c>
      <c r="S31" s="14" t="s">
        <v>851</v>
      </c>
    </row>
    <row r="32" spans="2:19">
      <c r="B32" s="7" t="s">
        <v>805</v>
      </c>
      <c r="C32" s="14">
        <f>VLOOKUP(B32,Men!$B$3:$U$170,20,FALSE)</f>
        <v>0</v>
      </c>
      <c r="D32" s="14" t="str">
        <f>IF(C32=0," ",VLOOKUP(B32,Men!$B$3:$V$170,21,FALSE))</f>
        <v xml:space="preserve"> </v>
      </c>
      <c r="H32" s="7" t="s">
        <v>820</v>
      </c>
      <c r="I32" s="14">
        <f>VLOOKUP(H32,Men!$B$3:$U$170,20,FALSE)</f>
        <v>0</v>
      </c>
      <c r="J32" s="14" t="str">
        <f>IF(I32=0," ",VLOOKUP(H32,Men!$B$3:$V$170,21,FALSE))</f>
        <v xml:space="preserve"> </v>
      </c>
      <c r="S32" s="14" t="s">
        <v>851</v>
      </c>
    </row>
    <row r="33" spans="2:19">
      <c r="B33" s="7" t="s">
        <v>397</v>
      </c>
      <c r="C33" s="14">
        <f>VLOOKUP(B33,Men!$B$3:$U$170,20,FALSE)</f>
        <v>0</v>
      </c>
      <c r="D33" s="14" t="str">
        <f>IF(C33=0," ",VLOOKUP(B33,Men!$B$3:$V$170,21,FALSE))</f>
        <v xml:space="preserve"> </v>
      </c>
      <c r="H33" t="s">
        <v>119</v>
      </c>
      <c r="I33" s="14">
        <f>VLOOKUP(H33,Men!$B$3:$U$170,20,FALSE)</f>
        <v>0</v>
      </c>
      <c r="J33" s="14" t="str">
        <f>IF(I33=0," ",VLOOKUP(H33,Men!$B$3:$V$170,21,FALSE))</f>
        <v xml:space="preserve"> </v>
      </c>
      <c r="S33" s="14" t="s">
        <v>851</v>
      </c>
    </row>
    <row r="34" spans="2:19">
      <c r="B34" s="7" t="s">
        <v>247</v>
      </c>
      <c r="C34" s="14">
        <f>VLOOKUP(B34,Men!$B$3:$U$170,20,FALSE)</f>
        <v>0</v>
      </c>
      <c r="D34" s="14" t="str">
        <f>IF(C34=0," ",VLOOKUP(B34,Men!$B$3:$V$170,21,FALSE))</f>
        <v xml:space="preserve"> </v>
      </c>
      <c r="H34" t="s">
        <v>492</v>
      </c>
      <c r="I34" s="14">
        <f>VLOOKUP(H34,Men!$B$3:$U$170,20,FALSE)</f>
        <v>0</v>
      </c>
      <c r="J34" s="14" t="str">
        <f>IF(I34=0," ",VLOOKUP(H34,Men!$B$3:$V$170,21,FALSE))</f>
        <v xml:space="preserve"> </v>
      </c>
      <c r="S34" s="14" t="s">
        <v>851</v>
      </c>
    </row>
    <row r="35" spans="2:19">
      <c r="B35" t="s">
        <v>810</v>
      </c>
      <c r="C35" s="14">
        <f>VLOOKUP(B35,Men!$B$3:$U$170,20,FALSE)</f>
        <v>0</v>
      </c>
      <c r="D35" s="14" t="str">
        <f>IF(C35=0," ",VLOOKUP(B35,Men!$B$3:$V$170,21,FALSE))</f>
        <v xml:space="preserve"> </v>
      </c>
      <c r="S35" s="14" t="s">
        <v>851</v>
      </c>
    </row>
    <row r="36" spans="2:19">
      <c r="B36" s="7" t="s">
        <v>816</v>
      </c>
      <c r="C36" s="14">
        <f>VLOOKUP(B36,Men!$B$3:$U$170,20,FALSE)</f>
        <v>0</v>
      </c>
      <c r="D36" s="14" t="str">
        <f>IF(C36=0," ",VLOOKUP(B36,Men!$B$3:$V$170,21,FALSE))</f>
        <v xml:space="preserve"> </v>
      </c>
      <c r="S36" s="14" t="s">
        <v>851</v>
      </c>
    </row>
    <row r="37" spans="2:19">
      <c r="B37" s="7" t="s">
        <v>387</v>
      </c>
      <c r="C37" s="14">
        <f>VLOOKUP(B37,Men!$B$3:$U$170,20,FALSE)</f>
        <v>0</v>
      </c>
      <c r="D37" s="14" t="str">
        <f>IF(C37=0," ",VLOOKUP(B37,Men!$B$3:$V$170,21,FALSE))</f>
        <v xml:space="preserve"> </v>
      </c>
      <c r="S37" s="14" t="s">
        <v>851</v>
      </c>
    </row>
    <row r="38" spans="2:19">
      <c r="B38" s="7" t="s">
        <v>803</v>
      </c>
      <c r="C38" s="14">
        <f>VLOOKUP(B38,Men!$B$3:$U$170,20,FALSE)</f>
        <v>0</v>
      </c>
      <c r="D38" s="14" t="str">
        <f>IF(C38=0," ",VLOOKUP(B38,Men!$B$3:$V$170,21,FALSE))</f>
        <v xml:space="preserve"> </v>
      </c>
      <c r="S38" s="14" t="s">
        <v>851</v>
      </c>
    </row>
    <row r="39" spans="2:19">
      <c r="B39" s="7" t="s">
        <v>462</v>
      </c>
      <c r="C39" s="14">
        <f>VLOOKUP(B39,Men!$B$3:$U$170,20,FALSE)</f>
        <v>0</v>
      </c>
      <c r="D39" s="14" t="str">
        <f>IF(C39=0," ",VLOOKUP(B39,Men!$B$3:$V$170,21,FALSE))</f>
        <v xml:space="preserve"> </v>
      </c>
      <c r="S39" s="14" t="s">
        <v>851</v>
      </c>
    </row>
    <row r="40" spans="2:19">
      <c r="B40" s="7" t="s">
        <v>473</v>
      </c>
      <c r="C40" s="14">
        <f>VLOOKUP(B40,Men!$B$3:$U$170,20,FALSE)</f>
        <v>0</v>
      </c>
      <c r="D40" s="14" t="str">
        <f>IF(C40=0," ",VLOOKUP(B40,Men!$B$3:$V$170,21,FALSE))</f>
        <v xml:space="preserve"> </v>
      </c>
      <c r="S40" s="14" t="s">
        <v>851</v>
      </c>
    </row>
    <row r="41" spans="2:19">
      <c r="B41" s="7" t="s">
        <v>474</v>
      </c>
      <c r="C41" s="14">
        <f>VLOOKUP(B41,Men!$B$3:$U$170,20,FALSE)</f>
        <v>0</v>
      </c>
      <c r="D41" s="14" t="str">
        <f>IF(C41=0," ",VLOOKUP(B41,Men!$B$3:$V$170,21,FALSE))</f>
        <v xml:space="preserve"> </v>
      </c>
      <c r="S41" s="14" t="s">
        <v>851</v>
      </c>
    </row>
    <row r="42" spans="2:19">
      <c r="B42" t="s">
        <v>112</v>
      </c>
      <c r="C42" s="14">
        <f>VLOOKUP(B42,Men!$B$3:$U$170,20,FALSE)</f>
        <v>0</v>
      </c>
      <c r="D42" s="14" t="str">
        <f>IF(C42=0," ",VLOOKUP(B42,Men!$B$3:$V$170,21,FALSE))</f>
        <v xml:space="preserve"> </v>
      </c>
      <c r="S42" s="14" t="s">
        <v>851</v>
      </c>
    </row>
    <row r="43" spans="2:19">
      <c r="B43" s="7" t="s">
        <v>469</v>
      </c>
      <c r="C43" s="14">
        <f>VLOOKUP(B43,Men!$B$3:$U$170,20,FALSE)</f>
        <v>0</v>
      </c>
      <c r="D43" s="14" t="str">
        <f>IF(C43=0," ",VLOOKUP(B43,Men!$B$3:$V$170,21,FALSE))</f>
        <v xml:space="preserve"> </v>
      </c>
      <c r="S43" s="14" t="s">
        <v>851</v>
      </c>
    </row>
    <row r="44" spans="2:19">
      <c r="B44" s="7" t="s">
        <v>486</v>
      </c>
      <c r="C44" s="14">
        <f>VLOOKUP(B44,Men!$B$3:$U$170,20,FALSE)</f>
        <v>0</v>
      </c>
      <c r="D44" s="14" t="str">
        <f>IF(C44=0," ",VLOOKUP(B44,Men!$B$3:$V$170,21,FALSE))</f>
        <v xml:space="preserve"> </v>
      </c>
      <c r="S44" s="14" t="s">
        <v>851</v>
      </c>
    </row>
    <row r="45" spans="2:19">
      <c r="B45" t="s">
        <v>825</v>
      </c>
      <c r="C45" s="14">
        <f>VLOOKUP(B45,Men!$B$3:$U$170,20,FALSE)</f>
        <v>0</v>
      </c>
      <c r="D45" s="14" t="str">
        <f>IF(C45=0," ",VLOOKUP(B45,Men!$B$3:$V$170,21,FALSE))</f>
        <v xml:space="preserve"> </v>
      </c>
      <c r="S45" s="14" t="s">
        <v>851</v>
      </c>
    </row>
    <row r="46" spans="2:19">
      <c r="B46" s="7" t="s">
        <v>340</v>
      </c>
      <c r="C46" s="14">
        <f>VLOOKUP(B46,Men!$B$3:$U$170,20,FALSE)</f>
        <v>0</v>
      </c>
      <c r="D46" s="14" t="str">
        <f>IF(C46=0," ",VLOOKUP(B46,Men!$B$3:$V$170,21,FALSE))</f>
        <v xml:space="preserve"> </v>
      </c>
      <c r="S46" s="14" t="s">
        <v>851</v>
      </c>
    </row>
    <row r="47" spans="2:19">
      <c r="B47" s="61" t="s">
        <v>817</v>
      </c>
      <c r="C47" s="14">
        <f>VLOOKUP(B47,Men!$B$3:$U$170,20,FALSE)</f>
        <v>0</v>
      </c>
      <c r="D47" s="14" t="str">
        <f>IF(C47=0," ",VLOOKUP(B47,Men!$B$3:$V$170,21,FALSE))</f>
        <v xml:space="preserve"> </v>
      </c>
      <c r="S47" s="14" t="s">
        <v>851</v>
      </c>
    </row>
    <row r="48" spans="2:19">
      <c r="B48" s="7" t="s">
        <v>806</v>
      </c>
      <c r="C48" s="14">
        <f>VLOOKUP(B48,Men!$B$3:$U$170,20,FALSE)</f>
        <v>0</v>
      </c>
      <c r="D48" s="14" t="str">
        <f>IF(C48=0," ",VLOOKUP(B48,Men!$B$3:$V$170,21,FALSE))</f>
        <v xml:space="preserve"> </v>
      </c>
    </row>
    <row r="49" spans="2:19">
      <c r="B49" s="7" t="s">
        <v>91</v>
      </c>
      <c r="C49" s="14">
        <f>VLOOKUP(B49,Men!$B$3:$U$170,20,FALSE)</f>
        <v>0</v>
      </c>
      <c r="D49" s="14" t="str">
        <f>IF(C49=0," ",VLOOKUP(B49,Men!$B$3:$V$170,21,FALSE))</f>
        <v xml:space="preserve"> </v>
      </c>
    </row>
    <row r="50" spans="2:19">
      <c r="B50" s="7" t="s">
        <v>880</v>
      </c>
      <c r="C50" s="14">
        <f>VLOOKUP(B50,Men!$B$3:$U$170,20,FALSE)</f>
        <v>0</v>
      </c>
      <c r="D50" s="14" t="str">
        <f>IF(C50=0," ",VLOOKUP(B50,Men!$B$3:$V$170,21,FALSE))</f>
        <v xml:space="preserve"> </v>
      </c>
    </row>
    <row r="51" spans="2:19">
      <c r="B51" s="7" t="s">
        <v>892</v>
      </c>
      <c r="C51" s="14">
        <f>VLOOKUP(B51,Men!$B$3:$U$170,20,FALSE)</f>
        <v>0</v>
      </c>
      <c r="D51" s="14" t="str">
        <f>IF(C51=0," ",VLOOKUP(B51,Men!$B$3:$V$170,21,FALSE))</f>
        <v xml:space="preserve"> </v>
      </c>
    </row>
    <row r="52" spans="2:19">
      <c r="B52" s="7" t="s">
        <v>899</v>
      </c>
      <c r="C52" s="14">
        <f>VLOOKUP(B52,Men!$B$3:$U$170,20,FALSE)</f>
        <v>0</v>
      </c>
      <c r="D52" s="14" t="str">
        <f>IF(C52=0," ",VLOOKUP(B52,Men!$B$3:$V$170,21,FALSE))</f>
        <v xml:space="preserve"> </v>
      </c>
      <c r="L52"/>
      <c r="M52"/>
      <c r="O52"/>
      <c r="P52"/>
      <c r="R52"/>
      <c r="S52"/>
    </row>
    <row r="55" spans="2:19">
      <c r="B55" s="11" t="s">
        <v>275</v>
      </c>
      <c r="C55"/>
      <c r="D55"/>
      <c r="F55"/>
      <c r="G55"/>
      <c r="I55"/>
      <c r="J55"/>
    </row>
  </sheetData>
  <sortState ref="T4:V50">
    <sortCondition descending="1" ref="U4"/>
  </sortState>
  <phoneticPr fontId="5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4"/>
  <dimension ref="A1:G35"/>
  <sheetViews>
    <sheetView workbookViewId="0">
      <selection activeCell="G2" sqref="G2:G30"/>
    </sheetView>
  </sheetViews>
  <sheetFormatPr defaultRowHeight="12.75"/>
  <cols>
    <col min="3" max="3" width="18.7109375" bestFit="1" customWidth="1"/>
    <col min="7" max="7" width="18.28515625" bestFit="1" customWidth="1"/>
  </cols>
  <sheetData>
    <row r="1" spans="1:7" ht="15">
      <c r="A1" s="87" t="s">
        <v>947</v>
      </c>
      <c r="B1" s="87" t="s">
        <v>929</v>
      </c>
      <c r="C1" s="87" t="s">
        <v>948</v>
      </c>
      <c r="D1" s="87"/>
      <c r="E1" s="87" t="s">
        <v>947</v>
      </c>
      <c r="F1" s="87" t="s">
        <v>929</v>
      </c>
      <c r="G1" s="87" t="s">
        <v>928</v>
      </c>
    </row>
    <row r="2" spans="1:7">
      <c r="A2" s="77">
        <v>1</v>
      </c>
      <c r="B2" s="92">
        <v>31.56</v>
      </c>
      <c r="C2" s="74" t="s">
        <v>499</v>
      </c>
      <c r="D2" s="74"/>
      <c r="E2" s="77">
        <v>34</v>
      </c>
      <c r="F2" s="92">
        <v>43.14</v>
      </c>
      <c r="G2" s="74" t="s">
        <v>251</v>
      </c>
    </row>
    <row r="3" spans="1:7">
      <c r="A3" s="77">
        <v>2</v>
      </c>
      <c r="B3" s="92">
        <v>32.43</v>
      </c>
      <c r="C3" s="74" t="s">
        <v>90</v>
      </c>
      <c r="D3" s="74"/>
      <c r="E3" s="77">
        <v>35</v>
      </c>
      <c r="F3" s="92">
        <v>43.15</v>
      </c>
      <c r="G3" s="74" t="s">
        <v>125</v>
      </c>
    </row>
    <row r="4" spans="1:7">
      <c r="A4" s="77">
        <v>3</v>
      </c>
      <c r="B4" s="92">
        <v>33.04</v>
      </c>
      <c r="C4" s="74" t="s">
        <v>993</v>
      </c>
      <c r="D4" s="74"/>
      <c r="E4" s="77">
        <v>36</v>
      </c>
      <c r="F4" s="92">
        <v>43.2</v>
      </c>
      <c r="G4" s="74" t="s">
        <v>390</v>
      </c>
    </row>
    <row r="5" spans="1:7">
      <c r="A5" s="77">
        <v>4</v>
      </c>
      <c r="B5" s="92">
        <v>33.11</v>
      </c>
      <c r="C5" s="74" t="s">
        <v>127</v>
      </c>
      <c r="D5" s="74"/>
      <c r="E5" s="77">
        <v>37</v>
      </c>
      <c r="F5" s="92">
        <v>43.4</v>
      </c>
      <c r="G5" s="74" t="s">
        <v>87</v>
      </c>
    </row>
    <row r="6" spans="1:7">
      <c r="A6" s="77">
        <v>5</v>
      </c>
      <c r="B6" s="92">
        <v>34.36</v>
      </c>
      <c r="C6" s="74" t="s">
        <v>409</v>
      </c>
      <c r="D6" s="74"/>
      <c r="E6" s="77">
        <v>38</v>
      </c>
      <c r="F6" s="92">
        <v>43.5</v>
      </c>
      <c r="G6" s="74" t="s">
        <v>116</v>
      </c>
    </row>
    <row r="7" spans="1:7">
      <c r="A7" s="77">
        <v>6</v>
      </c>
      <c r="B7" s="92">
        <v>34.549999999999997</v>
      </c>
      <c r="C7" s="74" t="s">
        <v>949</v>
      </c>
      <c r="D7" s="74"/>
      <c r="E7" s="77">
        <v>39</v>
      </c>
      <c r="F7" s="92">
        <v>44.26</v>
      </c>
      <c r="G7" s="74" t="s">
        <v>926</v>
      </c>
    </row>
    <row r="8" spans="1:7">
      <c r="A8" s="77">
        <v>7</v>
      </c>
      <c r="B8" s="92">
        <v>35</v>
      </c>
      <c r="C8" s="74" t="s">
        <v>83</v>
      </c>
      <c r="D8" s="74"/>
      <c r="E8" s="77">
        <v>40</v>
      </c>
      <c r="F8" s="92">
        <v>44.28</v>
      </c>
      <c r="G8" s="74" t="s">
        <v>85</v>
      </c>
    </row>
    <row r="9" spans="1:7">
      <c r="A9" s="77">
        <v>8</v>
      </c>
      <c r="B9" s="92">
        <v>35.14</v>
      </c>
      <c r="C9" s="74" t="s">
        <v>502</v>
      </c>
      <c r="D9" s="74"/>
      <c r="E9" s="77">
        <v>41</v>
      </c>
      <c r="F9" s="92">
        <v>44.53</v>
      </c>
      <c r="G9" s="74" t="s">
        <v>126</v>
      </c>
    </row>
    <row r="10" spans="1:7">
      <c r="A10" s="77">
        <v>9</v>
      </c>
      <c r="B10" s="92">
        <v>35.28</v>
      </c>
      <c r="C10" s="74" t="s">
        <v>250</v>
      </c>
      <c r="D10" s="74"/>
      <c r="E10" s="77">
        <v>42</v>
      </c>
      <c r="F10" s="92">
        <v>44.57</v>
      </c>
      <c r="G10" s="74" t="s">
        <v>211</v>
      </c>
    </row>
    <row r="11" spans="1:7">
      <c r="A11" s="77">
        <v>10</v>
      </c>
      <c r="B11" s="92">
        <v>37.020000000000003</v>
      </c>
      <c r="C11" s="74" t="s">
        <v>121</v>
      </c>
      <c r="D11" s="74"/>
      <c r="E11" s="77">
        <v>43</v>
      </c>
      <c r="F11" s="92">
        <v>45.19</v>
      </c>
      <c r="G11" s="74" t="s">
        <v>237</v>
      </c>
    </row>
    <row r="12" spans="1:7">
      <c r="A12" s="77">
        <v>11</v>
      </c>
      <c r="B12" s="92">
        <v>37.04</v>
      </c>
      <c r="C12" s="74" t="s">
        <v>856</v>
      </c>
      <c r="D12" s="74"/>
      <c r="E12" s="77">
        <v>44</v>
      </c>
      <c r="F12" s="92">
        <v>45.43</v>
      </c>
      <c r="G12" s="74" t="s">
        <v>910</v>
      </c>
    </row>
    <row r="13" spans="1:7" ht="15">
      <c r="A13" s="77">
        <v>12</v>
      </c>
      <c r="B13" s="92">
        <v>37.1</v>
      </c>
      <c r="C13" s="94" t="s">
        <v>980</v>
      </c>
      <c r="D13" s="74"/>
      <c r="E13" s="77">
        <v>45</v>
      </c>
      <c r="F13" s="92">
        <v>46.03</v>
      </c>
      <c r="G13" s="74" t="s">
        <v>342</v>
      </c>
    </row>
    <row r="14" spans="1:7">
      <c r="A14" s="77">
        <v>13</v>
      </c>
      <c r="B14" s="92">
        <v>37.4</v>
      </c>
      <c r="C14" s="74" t="s">
        <v>464</v>
      </c>
      <c r="D14" s="74"/>
      <c r="E14" s="77">
        <v>46</v>
      </c>
      <c r="F14" s="92">
        <v>46.27</v>
      </c>
      <c r="G14" s="74" t="s">
        <v>236</v>
      </c>
    </row>
    <row r="15" spans="1:7">
      <c r="A15" s="77">
        <v>14</v>
      </c>
      <c r="B15" s="92">
        <v>37.49</v>
      </c>
      <c r="C15" s="74" t="s">
        <v>821</v>
      </c>
      <c r="D15" s="74"/>
      <c r="E15" s="77">
        <v>47</v>
      </c>
      <c r="F15" s="92">
        <v>46.49</v>
      </c>
      <c r="G15" s="74" t="s">
        <v>881</v>
      </c>
    </row>
    <row r="16" spans="1:7">
      <c r="A16" s="77">
        <v>15</v>
      </c>
      <c r="B16" s="92">
        <v>38.22</v>
      </c>
      <c r="C16" s="74" t="s">
        <v>400</v>
      </c>
      <c r="D16" s="74"/>
      <c r="E16" s="77">
        <v>48</v>
      </c>
      <c r="F16" s="92">
        <v>47.26</v>
      </c>
      <c r="G16" s="74" t="s">
        <v>225</v>
      </c>
    </row>
    <row r="17" spans="1:7" ht="15">
      <c r="A17" s="77">
        <v>16</v>
      </c>
      <c r="B17" s="92">
        <v>38.270000000000003</v>
      </c>
      <c r="C17" s="74" t="s">
        <v>463</v>
      </c>
      <c r="D17" s="74"/>
      <c r="E17" s="77">
        <v>49</v>
      </c>
      <c r="F17" s="92">
        <v>47.35</v>
      </c>
      <c r="G17" s="94" t="s">
        <v>787</v>
      </c>
    </row>
    <row r="18" spans="1:7">
      <c r="A18" s="77">
        <v>17</v>
      </c>
      <c r="B18" s="92">
        <v>38.36</v>
      </c>
      <c r="C18" s="74" t="s">
        <v>951</v>
      </c>
      <c r="D18" s="74"/>
      <c r="E18" s="77">
        <v>50</v>
      </c>
      <c r="F18" s="92">
        <v>48.19</v>
      </c>
      <c r="G18" s="74" t="s">
        <v>133</v>
      </c>
    </row>
    <row r="19" spans="1:7" ht="15">
      <c r="A19" s="77">
        <v>18</v>
      </c>
      <c r="B19" s="92">
        <v>38.49</v>
      </c>
      <c r="C19" s="94" t="s">
        <v>227</v>
      </c>
      <c r="D19" s="74"/>
      <c r="E19" s="77">
        <v>51</v>
      </c>
      <c r="F19" s="92">
        <v>48.29</v>
      </c>
      <c r="G19" s="74" t="s">
        <v>843</v>
      </c>
    </row>
    <row r="20" spans="1:7" ht="15">
      <c r="A20" s="77">
        <v>19</v>
      </c>
      <c r="B20" s="92">
        <v>39.08</v>
      </c>
      <c r="C20" s="74" t="s">
        <v>120</v>
      </c>
      <c r="D20" s="74"/>
      <c r="E20" s="77">
        <v>52</v>
      </c>
      <c r="F20" s="92">
        <v>48.4</v>
      </c>
      <c r="G20" s="94" t="s">
        <v>883</v>
      </c>
    </row>
    <row r="21" spans="1:7">
      <c r="A21" s="77">
        <v>20</v>
      </c>
      <c r="B21" s="92">
        <v>39.159999999999997</v>
      </c>
      <c r="C21" s="74" t="s">
        <v>201</v>
      </c>
      <c r="D21" s="74"/>
      <c r="E21" s="77">
        <v>53</v>
      </c>
      <c r="F21" s="92">
        <v>48.49</v>
      </c>
      <c r="G21" s="74" t="s">
        <v>401</v>
      </c>
    </row>
    <row r="22" spans="1:7">
      <c r="A22" s="77">
        <v>21</v>
      </c>
      <c r="B22" s="92">
        <v>39.35</v>
      </c>
      <c r="C22" s="74" t="s">
        <v>500</v>
      </c>
      <c r="D22" s="74"/>
      <c r="E22" s="77">
        <v>54</v>
      </c>
      <c r="F22" s="92">
        <v>49.25</v>
      </c>
      <c r="G22" s="74" t="s">
        <v>301</v>
      </c>
    </row>
    <row r="23" spans="1:7" ht="15">
      <c r="A23" s="77">
        <v>22</v>
      </c>
      <c r="B23" s="92">
        <v>39.35</v>
      </c>
      <c r="C23" s="74" t="s">
        <v>415</v>
      </c>
      <c r="D23" s="74"/>
      <c r="E23" s="77">
        <v>55</v>
      </c>
      <c r="F23" s="92">
        <v>50.08</v>
      </c>
      <c r="G23" s="94" t="s">
        <v>876</v>
      </c>
    </row>
    <row r="24" spans="1:7" ht="15">
      <c r="A24" s="77">
        <v>23</v>
      </c>
      <c r="B24" s="92">
        <v>39.36</v>
      </c>
      <c r="C24" s="74" t="s">
        <v>914</v>
      </c>
      <c r="D24" s="74"/>
      <c r="E24" s="77">
        <v>56</v>
      </c>
      <c r="F24" s="77">
        <v>51.03</v>
      </c>
      <c r="G24" s="94" t="s">
        <v>994</v>
      </c>
    </row>
    <row r="25" spans="1:7" ht="15">
      <c r="A25" s="77">
        <v>24</v>
      </c>
      <c r="B25" s="92">
        <v>40.03</v>
      </c>
      <c r="C25" s="94" t="s">
        <v>995</v>
      </c>
      <c r="D25" s="74"/>
      <c r="E25" s="77">
        <v>57</v>
      </c>
      <c r="F25" s="77">
        <v>53.08</v>
      </c>
      <c r="G25" s="74" t="s">
        <v>848</v>
      </c>
    </row>
    <row r="26" spans="1:7">
      <c r="A26" s="77">
        <v>25</v>
      </c>
      <c r="B26" s="92">
        <v>40.25</v>
      </c>
      <c r="C26" s="74" t="s">
        <v>95</v>
      </c>
      <c r="D26" s="74"/>
      <c r="E26" s="77">
        <v>58</v>
      </c>
      <c r="F26" s="77">
        <v>53.34</v>
      </c>
      <c r="G26" s="74" t="s">
        <v>927</v>
      </c>
    </row>
    <row r="27" spans="1:7">
      <c r="A27" s="77">
        <v>26</v>
      </c>
      <c r="B27" s="92">
        <v>41.07</v>
      </c>
      <c r="C27" s="74" t="s">
        <v>341</v>
      </c>
      <c r="D27" s="74"/>
      <c r="E27" s="77">
        <v>59</v>
      </c>
      <c r="F27" s="77">
        <v>54</v>
      </c>
      <c r="G27" s="74" t="s">
        <v>897</v>
      </c>
    </row>
    <row r="28" spans="1:7">
      <c r="A28" s="77">
        <v>27</v>
      </c>
      <c r="B28" s="92">
        <v>41.19</v>
      </c>
      <c r="C28" s="74" t="s">
        <v>224</v>
      </c>
      <c r="D28" s="74"/>
      <c r="E28" s="77">
        <v>60</v>
      </c>
      <c r="F28" s="77">
        <v>54.04</v>
      </c>
      <c r="G28" s="74" t="s">
        <v>108</v>
      </c>
    </row>
    <row r="29" spans="1:7">
      <c r="A29" s="77">
        <v>28</v>
      </c>
      <c r="B29" s="92">
        <v>41.29</v>
      </c>
      <c r="C29" s="74" t="s">
        <v>911</v>
      </c>
      <c r="D29" s="74"/>
      <c r="E29" s="77">
        <v>61</v>
      </c>
      <c r="F29" s="77">
        <v>54.37</v>
      </c>
      <c r="G29" s="74" t="s">
        <v>996</v>
      </c>
    </row>
    <row r="30" spans="1:7">
      <c r="A30" s="77">
        <v>29</v>
      </c>
      <c r="B30" s="92">
        <v>41.47</v>
      </c>
      <c r="C30" s="74" t="s">
        <v>893</v>
      </c>
      <c r="D30" s="74"/>
      <c r="E30" s="77">
        <v>62</v>
      </c>
      <c r="F30" s="77">
        <v>57.16</v>
      </c>
      <c r="G30" s="74" t="s">
        <v>348</v>
      </c>
    </row>
    <row r="31" spans="1:7">
      <c r="A31" s="77">
        <v>30</v>
      </c>
      <c r="B31" s="92">
        <v>41.52</v>
      </c>
      <c r="C31" s="74" t="s">
        <v>827</v>
      </c>
      <c r="D31" s="74"/>
      <c r="E31" s="77"/>
      <c r="F31" s="77"/>
      <c r="G31" s="74"/>
    </row>
    <row r="32" spans="1:7">
      <c r="A32" s="77">
        <v>31</v>
      </c>
      <c r="B32" s="92">
        <v>41.56</v>
      </c>
      <c r="C32" s="74" t="s">
        <v>497</v>
      </c>
      <c r="D32" s="74"/>
      <c r="E32" s="77"/>
      <c r="F32" s="77"/>
      <c r="G32" s="74" t="s">
        <v>851</v>
      </c>
    </row>
    <row r="33" spans="1:7">
      <c r="A33" s="77">
        <v>32</v>
      </c>
      <c r="B33" s="92">
        <v>42.26</v>
      </c>
      <c r="C33" s="74" t="s">
        <v>204</v>
      </c>
      <c r="D33" s="74"/>
      <c r="E33" s="77"/>
      <c r="F33" s="77"/>
      <c r="G33" s="74"/>
    </row>
    <row r="34" spans="1:7">
      <c r="A34" s="77">
        <v>33</v>
      </c>
      <c r="B34" s="92">
        <v>43.01</v>
      </c>
      <c r="C34" s="74" t="s">
        <v>966</v>
      </c>
      <c r="D34" s="74"/>
      <c r="E34" s="77"/>
      <c r="F34" s="77"/>
      <c r="G34" s="74"/>
    </row>
    <row r="35" spans="1:7">
      <c r="A35" s="77"/>
      <c r="B35" s="77"/>
      <c r="C35" s="74"/>
      <c r="D35" s="74"/>
      <c r="E35" s="77"/>
      <c r="F35" s="77"/>
      <c r="G35" s="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55"/>
  <sheetViews>
    <sheetView workbookViewId="0">
      <selection activeCell="D34" sqref="D34"/>
    </sheetView>
  </sheetViews>
  <sheetFormatPr defaultRowHeight="12.75"/>
  <cols>
    <col min="2" max="2" width="16.5703125" bestFit="1" customWidth="1"/>
  </cols>
  <sheetData>
    <row r="1" spans="1:4">
      <c r="A1" s="96">
        <v>1</v>
      </c>
      <c r="B1" s="97" t="s">
        <v>823</v>
      </c>
      <c r="C1" s="98">
        <v>1.5395833333333335</v>
      </c>
      <c r="D1" s="97"/>
    </row>
    <row r="2" spans="1:4">
      <c r="A2" s="96">
        <v>2</v>
      </c>
      <c r="B2" s="97" t="s">
        <v>499</v>
      </c>
      <c r="C2" s="98">
        <v>1.59375</v>
      </c>
      <c r="D2" s="97"/>
    </row>
    <row r="3" spans="1:4">
      <c r="A3" s="96">
        <v>3</v>
      </c>
      <c r="B3" s="97" t="s">
        <v>90</v>
      </c>
      <c r="C3" s="98">
        <v>1.6479166666666665</v>
      </c>
      <c r="D3" s="97"/>
    </row>
    <row r="4" spans="1:4">
      <c r="A4" s="96">
        <v>4</v>
      </c>
      <c r="B4" s="97" t="s">
        <v>949</v>
      </c>
      <c r="C4" s="98">
        <v>1.6833333333333333</v>
      </c>
      <c r="D4" s="97"/>
    </row>
    <row r="5" spans="1:4">
      <c r="A5" s="96">
        <v>5</v>
      </c>
      <c r="B5" s="97" t="s">
        <v>409</v>
      </c>
      <c r="C5" s="98">
        <v>1.6930555555555555</v>
      </c>
      <c r="D5" s="97"/>
    </row>
    <row r="6" spans="1:4">
      <c r="A6" s="96">
        <v>6</v>
      </c>
      <c r="B6" s="97" t="s">
        <v>127</v>
      </c>
      <c r="C6" s="98">
        <v>1.6930555555555555</v>
      </c>
      <c r="D6" s="97"/>
    </row>
    <row r="7" spans="1:4">
      <c r="A7" s="96">
        <v>7</v>
      </c>
      <c r="B7" s="97" t="s">
        <v>89</v>
      </c>
      <c r="C7" s="98">
        <v>1.6951388888888888</v>
      </c>
      <c r="D7" s="97"/>
    </row>
    <row r="8" spans="1:4">
      <c r="A8" s="96">
        <v>8</v>
      </c>
      <c r="B8" s="97" t="s">
        <v>250</v>
      </c>
      <c r="C8" s="98">
        <v>1.7548611111111112</v>
      </c>
      <c r="D8" s="97"/>
    </row>
    <row r="9" spans="1:4">
      <c r="A9" s="96">
        <v>9</v>
      </c>
      <c r="B9" s="97" t="s">
        <v>812</v>
      </c>
      <c r="C9" s="98">
        <v>1.7743055555555556</v>
      </c>
      <c r="D9" s="97"/>
    </row>
    <row r="10" spans="1:4">
      <c r="A10" s="96">
        <v>10</v>
      </c>
      <c r="B10" s="97" t="s">
        <v>856</v>
      </c>
      <c r="C10" s="98">
        <v>1.8062500000000001</v>
      </c>
      <c r="D10" s="97"/>
    </row>
    <row r="11" spans="1:4">
      <c r="A11" s="96">
        <v>11</v>
      </c>
      <c r="B11" s="97" t="s">
        <v>502</v>
      </c>
      <c r="C11" s="98">
        <v>1.815277777777778</v>
      </c>
      <c r="D11" s="97"/>
    </row>
    <row r="12" spans="1:4">
      <c r="A12" s="96">
        <v>12</v>
      </c>
      <c r="B12" s="97" t="s">
        <v>83</v>
      </c>
      <c r="C12" s="98">
        <v>1.8256944444444445</v>
      </c>
      <c r="D12" s="97"/>
    </row>
    <row r="13" spans="1:4">
      <c r="A13" s="96">
        <v>13</v>
      </c>
      <c r="B13" s="97" t="s">
        <v>121</v>
      </c>
      <c r="C13" s="98">
        <v>1.8395833333333333</v>
      </c>
      <c r="D13" s="97"/>
    </row>
    <row r="14" spans="1:4">
      <c r="A14" s="96">
        <v>14</v>
      </c>
      <c r="B14" s="97" t="s">
        <v>821</v>
      </c>
      <c r="C14" s="98">
        <v>1.8618055555555555</v>
      </c>
      <c r="D14" s="97"/>
    </row>
    <row r="15" spans="1:4">
      <c r="A15" s="96">
        <v>15</v>
      </c>
      <c r="B15" s="97" t="s">
        <v>1002</v>
      </c>
      <c r="C15" s="98">
        <v>1.9236111111111109</v>
      </c>
      <c r="D15" s="97"/>
    </row>
    <row r="16" spans="1:4">
      <c r="A16" s="96">
        <v>16</v>
      </c>
      <c r="B16" s="97" t="s">
        <v>951</v>
      </c>
      <c r="C16" s="98">
        <v>1.9312500000000001</v>
      </c>
      <c r="D16" s="97"/>
    </row>
    <row r="17" spans="1:4">
      <c r="A17" s="96">
        <v>17</v>
      </c>
      <c r="B17" s="97" t="s">
        <v>893</v>
      </c>
      <c r="C17" s="98">
        <v>1.9534722222222223</v>
      </c>
      <c r="D17" s="97"/>
    </row>
    <row r="18" spans="1:4">
      <c r="A18" s="96">
        <v>18</v>
      </c>
      <c r="B18" s="97" t="s">
        <v>914</v>
      </c>
      <c r="C18" s="98">
        <v>1.9666666666666668</v>
      </c>
      <c r="D18" s="97"/>
    </row>
    <row r="19" spans="1:4">
      <c r="A19" s="96">
        <v>19</v>
      </c>
      <c r="B19" s="97" t="s">
        <v>911</v>
      </c>
      <c r="C19" s="98">
        <v>1.9805555555555554</v>
      </c>
      <c r="D19" s="97"/>
    </row>
    <row r="20" spans="1:4">
      <c r="A20" s="96">
        <v>20</v>
      </c>
      <c r="B20" s="97" t="s">
        <v>827</v>
      </c>
      <c r="C20" s="98">
        <v>2.0173611111111112</v>
      </c>
      <c r="D20" s="97"/>
    </row>
    <row r="21" spans="1:4">
      <c r="A21" s="96">
        <v>21</v>
      </c>
      <c r="B21" s="97" t="s">
        <v>400</v>
      </c>
      <c r="C21" s="98">
        <v>2.0201388888888889</v>
      </c>
      <c r="D21" s="97"/>
    </row>
    <row r="22" spans="1:4">
      <c r="A22" s="96">
        <v>22</v>
      </c>
      <c r="B22" s="97" t="s">
        <v>1003</v>
      </c>
      <c r="C22" s="98">
        <v>2.0270833333333331</v>
      </c>
      <c r="D22" s="97"/>
    </row>
    <row r="23" spans="1:4">
      <c r="A23" s="96">
        <v>23</v>
      </c>
      <c r="B23" s="97" t="s">
        <v>201</v>
      </c>
      <c r="C23" s="98">
        <v>2.0409722222222224</v>
      </c>
      <c r="D23" s="97"/>
    </row>
    <row r="24" spans="1:4">
      <c r="A24" s="96">
        <v>24</v>
      </c>
      <c r="B24" s="97" t="s">
        <v>982</v>
      </c>
      <c r="C24" s="98">
        <v>2.0763888888888888</v>
      </c>
      <c r="D24" s="97"/>
    </row>
    <row r="25" spans="1:4">
      <c r="A25" s="96">
        <v>25</v>
      </c>
      <c r="B25" s="97" t="s">
        <v>290</v>
      </c>
      <c r="C25" s="98">
        <v>2.0895833333333331</v>
      </c>
      <c r="D25" s="97"/>
    </row>
    <row r="26" spans="1:4">
      <c r="A26" s="96">
        <v>26</v>
      </c>
      <c r="B26" s="97" t="s">
        <v>124</v>
      </c>
      <c r="C26" s="98">
        <v>2.1097222222222221</v>
      </c>
      <c r="D26" s="97"/>
    </row>
    <row r="27" spans="1:4">
      <c r="A27" s="96">
        <v>27</v>
      </c>
      <c r="B27" s="97" t="s">
        <v>95</v>
      </c>
      <c r="C27" s="98">
        <v>2.1374999999999997</v>
      </c>
      <c r="D27" s="97"/>
    </row>
    <row r="28" spans="1:4">
      <c r="A28" s="96">
        <v>28</v>
      </c>
      <c r="B28" s="97" t="s">
        <v>933</v>
      </c>
      <c r="C28" s="98">
        <v>2.1555555555555554</v>
      </c>
      <c r="D28" s="97"/>
    </row>
    <row r="29" spans="1:4">
      <c r="A29" s="96">
        <v>29</v>
      </c>
      <c r="B29" s="97" t="s">
        <v>341</v>
      </c>
      <c r="C29" s="98">
        <v>2.1555555555555554</v>
      </c>
      <c r="D29" s="97"/>
    </row>
    <row r="30" spans="1:4">
      <c r="A30" s="96">
        <v>30</v>
      </c>
      <c r="B30" s="97" t="s">
        <v>102</v>
      </c>
      <c r="C30" s="98">
        <v>2.1576388888888887</v>
      </c>
      <c r="D30" s="97"/>
    </row>
    <row r="31" spans="1:4">
      <c r="A31" s="96">
        <v>31</v>
      </c>
      <c r="B31" s="97" t="s">
        <v>224</v>
      </c>
      <c r="C31" s="98">
        <v>2.2229166666666669</v>
      </c>
      <c r="D31" s="97"/>
    </row>
    <row r="32" spans="1:4">
      <c r="A32" s="96">
        <v>32</v>
      </c>
      <c r="B32" s="97" t="s">
        <v>227</v>
      </c>
      <c r="C32" s="98">
        <v>2.2902777777777779</v>
      </c>
      <c r="D32" s="97"/>
    </row>
    <row r="33" spans="1:4">
      <c r="A33" s="96">
        <v>33</v>
      </c>
      <c r="B33" s="97" t="s">
        <v>125</v>
      </c>
      <c r="C33" s="98">
        <v>2.3166666666666669</v>
      </c>
      <c r="D33" s="97"/>
    </row>
    <row r="34" spans="1:4">
      <c r="A34" s="96">
        <v>34</v>
      </c>
      <c r="B34" s="97" t="s">
        <v>126</v>
      </c>
      <c r="C34" s="98">
        <v>2.3270833333333334</v>
      </c>
      <c r="D34" s="97" t="s">
        <v>1004</v>
      </c>
    </row>
    <row r="35" spans="1:4">
      <c r="A35" s="96">
        <v>35</v>
      </c>
      <c r="B35" s="97" t="s">
        <v>85</v>
      </c>
      <c r="C35" s="98">
        <v>2.3493055555555555</v>
      </c>
      <c r="D35" s="97"/>
    </row>
    <row r="36" spans="1:4">
      <c r="A36" s="96">
        <v>36</v>
      </c>
      <c r="B36" s="97" t="s">
        <v>103</v>
      </c>
      <c r="C36" s="98">
        <v>2.4250000000000003</v>
      </c>
      <c r="D36" s="97"/>
    </row>
    <row r="37" spans="1:4">
      <c r="A37" s="96">
        <v>37</v>
      </c>
      <c r="B37" s="97" t="s">
        <v>237</v>
      </c>
      <c r="C37" s="98">
        <v>2.4305555555555558</v>
      </c>
      <c r="D37" s="97"/>
    </row>
    <row r="38" spans="1:4">
      <c r="A38" s="96">
        <v>38</v>
      </c>
      <c r="B38" s="97" t="s">
        <v>1005</v>
      </c>
      <c r="C38" s="98">
        <v>2.4368055555555554</v>
      </c>
      <c r="D38" s="97"/>
    </row>
    <row r="39" spans="1:4">
      <c r="A39" s="96">
        <v>39</v>
      </c>
      <c r="B39" s="97" t="s">
        <v>133</v>
      </c>
      <c r="C39" s="98">
        <v>2.4527777777777779</v>
      </c>
      <c r="D39" s="97"/>
    </row>
    <row r="40" spans="1:4">
      <c r="A40" s="96">
        <v>40</v>
      </c>
      <c r="B40" s="97" t="s">
        <v>225</v>
      </c>
      <c r="C40" s="98">
        <v>2.46875</v>
      </c>
      <c r="D40" s="97"/>
    </row>
    <row r="41" spans="1:4">
      <c r="A41" s="96">
        <v>41</v>
      </c>
      <c r="B41" s="97" t="s">
        <v>966</v>
      </c>
      <c r="C41" s="98">
        <v>2.4715277777777778</v>
      </c>
      <c r="D41" s="97"/>
    </row>
    <row r="42" spans="1:4">
      <c r="A42" s="96">
        <v>42</v>
      </c>
      <c r="B42" s="97" t="s">
        <v>802</v>
      </c>
      <c r="C42" s="98">
        <v>2.4944444444444445</v>
      </c>
      <c r="D42" s="97"/>
    </row>
    <row r="43" spans="1:4">
      <c r="A43" s="96">
        <v>43</v>
      </c>
      <c r="B43" s="97" t="s">
        <v>910</v>
      </c>
      <c r="C43" s="98">
        <v>2.4993055555555554</v>
      </c>
      <c r="D43" s="97"/>
    </row>
    <row r="44" spans="1:4">
      <c r="A44" s="96">
        <v>44</v>
      </c>
      <c r="B44" s="97" t="s">
        <v>1006</v>
      </c>
      <c r="C44" s="98">
        <v>2.5034722222222223</v>
      </c>
      <c r="D44" s="97" t="s">
        <v>1007</v>
      </c>
    </row>
    <row r="45" spans="1:4">
      <c r="A45" s="96">
        <v>45</v>
      </c>
      <c r="B45" s="97" t="s">
        <v>916</v>
      </c>
      <c r="C45" s="98">
        <v>2.5444444444444447</v>
      </c>
      <c r="D45" s="97"/>
    </row>
    <row r="46" spans="1:4">
      <c r="A46" s="96">
        <v>46</v>
      </c>
      <c r="B46" s="97" t="s">
        <v>401</v>
      </c>
      <c r="C46" s="98">
        <v>2.5833333333333335</v>
      </c>
      <c r="D46" s="97"/>
    </row>
    <row r="47" spans="1:4">
      <c r="A47" s="96">
        <v>47</v>
      </c>
      <c r="B47" s="97" t="s">
        <v>301</v>
      </c>
      <c r="C47" s="98">
        <v>2.6034722222222224</v>
      </c>
      <c r="D47" s="97" t="s">
        <v>1004</v>
      </c>
    </row>
    <row r="48" spans="1:4">
      <c r="A48" s="96">
        <v>48</v>
      </c>
      <c r="B48" s="97" t="s">
        <v>1008</v>
      </c>
      <c r="C48" s="98">
        <v>2.6472222222222221</v>
      </c>
      <c r="D48" s="97"/>
    </row>
    <row r="49" spans="1:4">
      <c r="A49" s="96">
        <v>49</v>
      </c>
      <c r="B49" s="97" t="s">
        <v>897</v>
      </c>
      <c r="C49" s="98">
        <v>2.6784722222222221</v>
      </c>
      <c r="D49" s="97"/>
    </row>
    <row r="50" spans="1:4">
      <c r="A50" s="96">
        <v>50</v>
      </c>
      <c r="B50" s="97" t="s">
        <v>848</v>
      </c>
      <c r="C50" s="98">
        <v>2.755555555555556</v>
      </c>
      <c r="D50" s="97"/>
    </row>
    <row r="51" spans="1:4">
      <c r="A51" s="96">
        <v>51</v>
      </c>
      <c r="B51" s="97" t="s">
        <v>927</v>
      </c>
      <c r="C51" s="98">
        <v>2.8020833333333335</v>
      </c>
      <c r="D51" s="97"/>
    </row>
    <row r="52" spans="1:4">
      <c r="A52" s="96">
        <v>52</v>
      </c>
      <c r="B52" s="97" t="s">
        <v>996</v>
      </c>
      <c r="C52" s="98">
        <v>2.8951388888888889</v>
      </c>
      <c r="D52" s="97"/>
    </row>
    <row r="53" spans="1:4">
      <c r="A53" s="96">
        <v>53</v>
      </c>
      <c r="B53" s="97" t="s">
        <v>1009</v>
      </c>
      <c r="C53" s="98">
        <v>2.9069444444444446</v>
      </c>
      <c r="D53" s="97" t="s">
        <v>1010</v>
      </c>
    </row>
    <row r="54" spans="1:4">
      <c r="A54" s="96">
        <v>54</v>
      </c>
      <c r="B54" s="97" t="s">
        <v>108</v>
      </c>
      <c r="C54" s="98">
        <v>2.9840277777777775</v>
      </c>
      <c r="D54" s="97"/>
    </row>
    <row r="55" spans="1:4">
      <c r="A55" s="96">
        <v>55</v>
      </c>
      <c r="B55" s="97" t="s">
        <v>289</v>
      </c>
      <c r="C55" s="98">
        <v>3.036111111111111</v>
      </c>
      <c r="D55" s="9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E16" sqref="E16"/>
    </sheetView>
  </sheetViews>
  <sheetFormatPr defaultRowHeight="12.75"/>
  <sheetData>
    <row r="1" spans="1:14">
      <c r="A1" s="99" t="s">
        <v>1011</v>
      </c>
      <c r="B1" s="99" t="s">
        <v>1012</v>
      </c>
      <c r="C1" s="100" t="s">
        <v>1013</v>
      </c>
      <c r="D1" s="99" t="s">
        <v>424</v>
      </c>
      <c r="E1" s="100" t="s">
        <v>1014</v>
      </c>
      <c r="F1" s="100" t="s">
        <v>1015</v>
      </c>
      <c r="G1" s="100" t="s">
        <v>1016</v>
      </c>
      <c r="H1" s="100" t="s">
        <v>1017</v>
      </c>
      <c r="I1" s="100" t="s">
        <v>1018</v>
      </c>
      <c r="J1" s="101"/>
      <c r="K1" s="74"/>
      <c r="L1" s="74"/>
      <c r="M1" s="74"/>
      <c r="N1" s="74"/>
    </row>
    <row r="2" spans="1:14">
      <c r="A2" s="102" t="s">
        <v>8</v>
      </c>
      <c r="B2" s="102" t="s">
        <v>36</v>
      </c>
      <c r="C2" s="103">
        <v>95</v>
      </c>
      <c r="D2" s="102" t="s">
        <v>1019</v>
      </c>
      <c r="E2" s="104" t="s">
        <v>1020</v>
      </c>
      <c r="F2" s="103">
        <v>1</v>
      </c>
      <c r="G2" s="103">
        <v>1</v>
      </c>
      <c r="H2" s="104" t="s">
        <v>1021</v>
      </c>
      <c r="I2" s="104" t="s">
        <v>1022</v>
      </c>
      <c r="J2" s="101"/>
      <c r="K2" s="74"/>
      <c r="L2" s="74"/>
      <c r="M2" s="74"/>
      <c r="N2" s="74"/>
    </row>
    <row r="3" spans="1:14">
      <c r="A3" s="102" t="s">
        <v>75</v>
      </c>
      <c r="B3" s="102" t="s">
        <v>76</v>
      </c>
      <c r="C3" s="103">
        <v>40</v>
      </c>
      <c r="D3" s="102" t="s">
        <v>1019</v>
      </c>
      <c r="E3" s="104" t="s">
        <v>1023</v>
      </c>
      <c r="F3" s="103">
        <v>2</v>
      </c>
      <c r="G3" s="103">
        <v>2</v>
      </c>
      <c r="H3" s="104" t="s">
        <v>1024</v>
      </c>
      <c r="I3" s="104" t="s">
        <v>1022</v>
      </c>
      <c r="J3" s="101"/>
      <c r="K3" s="74"/>
      <c r="L3" s="74"/>
      <c r="M3" s="74"/>
      <c r="N3" s="74"/>
    </row>
    <row r="4" spans="1:14">
      <c r="A4" s="105" t="s">
        <v>1025</v>
      </c>
      <c r="B4" s="105" t="s">
        <v>1026</v>
      </c>
      <c r="C4" s="106">
        <v>51</v>
      </c>
      <c r="D4" s="105" t="s">
        <v>1027</v>
      </c>
      <c r="E4" s="107" t="s">
        <v>1028</v>
      </c>
      <c r="F4" s="106">
        <v>3</v>
      </c>
      <c r="G4" s="106">
        <v>1</v>
      </c>
      <c r="H4" s="107" t="s">
        <v>1029</v>
      </c>
      <c r="I4" s="107" t="s">
        <v>1030</v>
      </c>
      <c r="J4" s="108" t="s">
        <v>1007</v>
      </c>
      <c r="K4" s="109"/>
      <c r="L4" s="109"/>
      <c r="M4" s="109"/>
      <c r="N4" s="109"/>
    </row>
    <row r="5" spans="1:14">
      <c r="A5" s="102" t="s">
        <v>18</v>
      </c>
      <c r="B5" s="102" t="s">
        <v>559</v>
      </c>
      <c r="C5" s="103">
        <v>45</v>
      </c>
      <c r="D5" s="102" t="s">
        <v>1019</v>
      </c>
      <c r="E5" s="104" t="s">
        <v>1031</v>
      </c>
      <c r="F5" s="103">
        <v>4</v>
      </c>
      <c r="G5" s="103">
        <v>3</v>
      </c>
      <c r="H5" s="104" t="s">
        <v>1032</v>
      </c>
      <c r="I5" s="104" t="s">
        <v>1033</v>
      </c>
      <c r="J5" s="101"/>
      <c r="K5" s="74"/>
      <c r="L5" s="74"/>
      <c r="M5" s="74"/>
      <c r="N5" s="74"/>
    </row>
    <row r="6" spans="1:14">
      <c r="A6" s="102" t="s">
        <v>59</v>
      </c>
      <c r="B6" s="102" t="s">
        <v>877</v>
      </c>
      <c r="C6" s="103">
        <v>37</v>
      </c>
      <c r="D6" s="102" t="s">
        <v>1019</v>
      </c>
      <c r="E6" s="104" t="s">
        <v>1034</v>
      </c>
      <c r="F6" s="103">
        <v>5</v>
      </c>
      <c r="G6" s="103">
        <v>4</v>
      </c>
      <c r="H6" s="104" t="s">
        <v>1035</v>
      </c>
      <c r="I6" s="104" t="s">
        <v>1036</v>
      </c>
      <c r="J6" s="101"/>
      <c r="K6" s="74"/>
      <c r="L6" s="74"/>
      <c r="M6" s="74"/>
      <c r="N6" s="74"/>
    </row>
    <row r="7" spans="1:14">
      <c r="A7" s="102" t="s">
        <v>51</v>
      </c>
      <c r="B7" s="102" t="s">
        <v>52</v>
      </c>
      <c r="C7" s="103">
        <v>96</v>
      </c>
      <c r="D7" s="102" t="s">
        <v>1027</v>
      </c>
      <c r="E7" s="104" t="s">
        <v>1037</v>
      </c>
      <c r="F7" s="103">
        <v>6</v>
      </c>
      <c r="G7" s="103">
        <v>2</v>
      </c>
      <c r="H7" s="104" t="s">
        <v>1038</v>
      </c>
      <c r="I7" s="104" t="s">
        <v>1039</v>
      </c>
      <c r="J7" s="101"/>
      <c r="K7" s="74"/>
      <c r="L7" s="74"/>
      <c r="M7" s="74"/>
      <c r="N7" s="74"/>
    </row>
    <row r="8" spans="1:14">
      <c r="A8" s="105" t="s">
        <v>1040</v>
      </c>
      <c r="B8" s="105" t="s">
        <v>53</v>
      </c>
      <c r="C8" s="106">
        <v>91</v>
      </c>
      <c r="D8" s="105" t="s">
        <v>1019</v>
      </c>
      <c r="E8" s="107" t="s">
        <v>1041</v>
      </c>
      <c r="F8" s="106">
        <v>7</v>
      </c>
      <c r="G8" s="106">
        <v>5</v>
      </c>
      <c r="H8" s="107" t="s">
        <v>1042</v>
      </c>
      <c r="I8" s="107" t="s">
        <v>1043</v>
      </c>
      <c r="J8" s="108" t="s">
        <v>1007</v>
      </c>
      <c r="K8" s="74"/>
      <c r="L8" s="74"/>
      <c r="M8" s="74"/>
      <c r="N8" s="74"/>
    </row>
    <row r="9" spans="1:14">
      <c r="A9" s="102" t="s">
        <v>904</v>
      </c>
      <c r="B9" s="102" t="s">
        <v>886</v>
      </c>
      <c r="C9" s="103">
        <v>48</v>
      </c>
      <c r="D9" s="102" t="s">
        <v>1019</v>
      </c>
      <c r="E9" s="104" t="s">
        <v>1044</v>
      </c>
      <c r="F9" s="103">
        <v>8</v>
      </c>
      <c r="G9" s="103">
        <v>6</v>
      </c>
      <c r="H9" s="104" t="s">
        <v>1045</v>
      </c>
      <c r="I9" s="104" t="s">
        <v>1046</v>
      </c>
      <c r="J9" s="101"/>
      <c r="K9" s="74"/>
      <c r="L9" s="74"/>
      <c r="M9" s="74"/>
      <c r="N9" s="74"/>
    </row>
    <row r="10" spans="1:14">
      <c r="A10" s="102" t="s">
        <v>59</v>
      </c>
      <c r="B10" s="102" t="s">
        <v>60</v>
      </c>
      <c r="C10" s="103">
        <v>93</v>
      </c>
      <c r="D10" s="102" t="s">
        <v>1019</v>
      </c>
      <c r="E10" s="104" t="s">
        <v>1047</v>
      </c>
      <c r="F10" s="103">
        <v>9</v>
      </c>
      <c r="G10" s="103">
        <v>7</v>
      </c>
      <c r="H10" s="104" t="s">
        <v>1048</v>
      </c>
      <c r="I10" s="104" t="s">
        <v>1049</v>
      </c>
      <c r="J10" s="101"/>
      <c r="K10" s="74"/>
      <c r="L10" s="74"/>
      <c r="M10" s="74"/>
      <c r="N10" s="74"/>
    </row>
    <row r="11" spans="1:14">
      <c r="A11" s="102" t="s">
        <v>527</v>
      </c>
      <c r="B11" s="102" t="s">
        <v>981</v>
      </c>
      <c r="C11" s="103">
        <v>94</v>
      </c>
      <c r="D11" s="102" t="s">
        <v>1027</v>
      </c>
      <c r="E11" s="104" t="s">
        <v>1050</v>
      </c>
      <c r="F11" s="103">
        <v>10</v>
      </c>
      <c r="G11" s="103">
        <v>3</v>
      </c>
      <c r="H11" s="104" t="s">
        <v>1051</v>
      </c>
      <c r="I11" s="104" t="s">
        <v>1052</v>
      </c>
      <c r="J11" s="101"/>
      <c r="K11" s="74"/>
      <c r="L11" s="74"/>
      <c r="M11" s="74"/>
      <c r="N11" s="74"/>
    </row>
    <row r="12" spans="1:14">
      <c r="A12" s="102" t="s">
        <v>222</v>
      </c>
      <c r="B12" s="102" t="s">
        <v>223</v>
      </c>
      <c r="C12" s="103">
        <v>50</v>
      </c>
      <c r="D12" s="102" t="s">
        <v>1019</v>
      </c>
      <c r="E12" s="104" t="s">
        <v>1053</v>
      </c>
      <c r="F12" s="103">
        <v>11</v>
      </c>
      <c r="G12" s="103">
        <v>8</v>
      </c>
      <c r="H12" s="104" t="s">
        <v>1054</v>
      </c>
      <c r="I12" s="104" t="s">
        <v>1055</v>
      </c>
      <c r="J12" s="101"/>
      <c r="K12" s="74"/>
      <c r="L12" s="74"/>
      <c r="M12" s="74"/>
      <c r="N12" s="74"/>
    </row>
    <row r="13" spans="1:14">
      <c r="A13" s="102" t="s">
        <v>416</v>
      </c>
      <c r="B13" s="102" t="s">
        <v>417</v>
      </c>
      <c r="C13" s="103">
        <v>87</v>
      </c>
      <c r="D13" s="102" t="s">
        <v>1027</v>
      </c>
      <c r="E13" s="104" t="s">
        <v>1056</v>
      </c>
      <c r="F13" s="103">
        <v>12</v>
      </c>
      <c r="G13" s="103">
        <v>4</v>
      </c>
      <c r="H13" s="104" t="s">
        <v>1057</v>
      </c>
      <c r="I13" s="104" t="s">
        <v>1058</v>
      </c>
      <c r="J13" s="101"/>
      <c r="K13" s="74"/>
      <c r="L13" s="74"/>
      <c r="M13" s="74"/>
      <c r="N13" s="74"/>
    </row>
    <row r="14" spans="1:14">
      <c r="A14" s="102" t="s">
        <v>919</v>
      </c>
      <c r="B14" s="102" t="s">
        <v>920</v>
      </c>
      <c r="C14" s="103">
        <v>81</v>
      </c>
      <c r="D14" s="102" t="s">
        <v>1027</v>
      </c>
      <c r="E14" s="104" t="s">
        <v>1059</v>
      </c>
      <c r="F14" s="103">
        <v>13</v>
      </c>
      <c r="G14" s="103">
        <v>5</v>
      </c>
      <c r="H14" s="104" t="s">
        <v>1060</v>
      </c>
      <c r="I14" s="104" t="s">
        <v>1061</v>
      </c>
      <c r="J14" s="101"/>
      <c r="K14" s="74"/>
      <c r="L14" s="74"/>
      <c r="M14" s="74"/>
      <c r="N14" s="74"/>
    </row>
    <row r="15" spans="1:14">
      <c r="A15" s="102" t="s">
        <v>41</v>
      </c>
      <c r="B15" s="102" t="s">
        <v>200</v>
      </c>
      <c r="C15" s="103">
        <v>82</v>
      </c>
      <c r="D15" s="102" t="s">
        <v>1019</v>
      </c>
      <c r="E15" s="104" t="s">
        <v>1062</v>
      </c>
      <c r="F15" s="103">
        <v>14</v>
      </c>
      <c r="G15" s="103">
        <v>9</v>
      </c>
      <c r="H15" s="104" t="s">
        <v>1063</v>
      </c>
      <c r="I15" s="104" t="s">
        <v>1064</v>
      </c>
      <c r="J15" s="101"/>
      <c r="K15" s="74"/>
      <c r="L15" s="74"/>
      <c r="M15" s="74"/>
      <c r="N15" s="74"/>
    </row>
    <row r="16" spans="1:14">
      <c r="A16" s="102" t="s">
        <v>46</v>
      </c>
      <c r="B16" s="102" t="s">
        <v>47</v>
      </c>
      <c r="C16" s="103">
        <v>92</v>
      </c>
      <c r="D16" s="102" t="s">
        <v>1019</v>
      </c>
      <c r="E16" s="104" t="s">
        <v>1065</v>
      </c>
      <c r="F16" s="103">
        <v>15</v>
      </c>
      <c r="G16" s="103">
        <v>10</v>
      </c>
      <c r="H16" s="104" t="s">
        <v>1066</v>
      </c>
      <c r="I16" s="104" t="s">
        <v>1067</v>
      </c>
      <c r="J16" s="101"/>
      <c r="K16" s="74"/>
      <c r="L16" s="74"/>
      <c r="M16" s="74"/>
      <c r="N16" s="74"/>
    </row>
    <row r="17" spans="1:14">
      <c r="A17" s="102" t="s">
        <v>328</v>
      </c>
      <c r="B17" s="102" t="s">
        <v>371</v>
      </c>
      <c r="C17" s="103">
        <v>52</v>
      </c>
      <c r="D17" s="102" t="s">
        <v>1027</v>
      </c>
      <c r="E17" s="104" t="s">
        <v>1068</v>
      </c>
      <c r="F17" s="103">
        <v>16</v>
      </c>
      <c r="G17" s="103">
        <v>6</v>
      </c>
      <c r="H17" s="104" t="s">
        <v>1069</v>
      </c>
      <c r="I17" s="104" t="s">
        <v>1070</v>
      </c>
      <c r="J17" s="101"/>
      <c r="K17" s="74"/>
      <c r="L17" s="74"/>
      <c r="M17" s="74"/>
      <c r="N17" s="74"/>
    </row>
    <row r="18" spans="1:14">
      <c r="A18" s="102" t="s">
        <v>448</v>
      </c>
      <c r="B18" s="102" t="s">
        <v>934</v>
      </c>
      <c r="C18" s="103">
        <v>99</v>
      </c>
      <c r="D18" s="102" t="s">
        <v>1019</v>
      </c>
      <c r="E18" s="104" t="s">
        <v>1071</v>
      </c>
      <c r="F18" s="103">
        <v>17</v>
      </c>
      <c r="G18" s="103">
        <v>11</v>
      </c>
      <c r="H18" s="104" t="s">
        <v>1072</v>
      </c>
      <c r="I18" s="104" t="s">
        <v>1073</v>
      </c>
      <c r="J18" s="101"/>
      <c r="K18" s="74"/>
      <c r="L18" s="74"/>
      <c r="M18" s="74"/>
      <c r="N18" s="74"/>
    </row>
    <row r="19" spans="1:14">
      <c r="A19" s="102" t="s">
        <v>516</v>
      </c>
      <c r="B19" s="102" t="s">
        <v>47</v>
      </c>
      <c r="C19" s="103">
        <v>39</v>
      </c>
      <c r="D19" s="102" t="s">
        <v>1019</v>
      </c>
      <c r="E19" s="104" t="s">
        <v>1074</v>
      </c>
      <c r="F19" s="103">
        <v>18</v>
      </c>
      <c r="G19" s="103">
        <v>12</v>
      </c>
      <c r="H19" s="104" t="s">
        <v>1075</v>
      </c>
      <c r="I19" s="104" t="s">
        <v>1076</v>
      </c>
      <c r="J19" s="101"/>
      <c r="K19" s="74"/>
      <c r="L19" s="74"/>
      <c r="M19" s="74"/>
      <c r="N19" s="74"/>
    </row>
    <row r="20" spans="1:14">
      <c r="A20" s="102" t="s">
        <v>41</v>
      </c>
      <c r="B20" s="102" t="s">
        <v>42</v>
      </c>
      <c r="C20" s="103">
        <v>83</v>
      </c>
      <c r="D20" s="102" t="s">
        <v>1019</v>
      </c>
      <c r="E20" s="104" t="s">
        <v>1077</v>
      </c>
      <c r="F20" s="103">
        <v>19</v>
      </c>
      <c r="G20" s="103">
        <v>13</v>
      </c>
      <c r="H20" s="104" t="s">
        <v>1078</v>
      </c>
      <c r="I20" s="104" t="s">
        <v>1079</v>
      </c>
      <c r="J20" s="101"/>
      <c r="K20" s="74"/>
      <c r="L20" s="74"/>
      <c r="M20" s="74"/>
      <c r="N20" s="74"/>
    </row>
    <row r="21" spans="1:14">
      <c r="A21" s="105" t="s">
        <v>1080</v>
      </c>
      <c r="B21" s="105" t="s">
        <v>1081</v>
      </c>
      <c r="C21" s="106">
        <v>54</v>
      </c>
      <c r="D21" s="105" t="s">
        <v>1027</v>
      </c>
      <c r="E21" s="107" t="s">
        <v>1082</v>
      </c>
      <c r="F21" s="106">
        <v>20</v>
      </c>
      <c r="G21" s="106">
        <v>7</v>
      </c>
      <c r="H21" s="107" t="s">
        <v>1083</v>
      </c>
      <c r="I21" s="107" t="s">
        <v>1084</v>
      </c>
      <c r="J21" s="108" t="s">
        <v>1007</v>
      </c>
      <c r="K21" s="74"/>
      <c r="L21" s="74"/>
      <c r="M21" s="74"/>
      <c r="N21" s="74"/>
    </row>
    <row r="22" spans="1:14">
      <c r="A22" s="102" t="s">
        <v>18</v>
      </c>
      <c r="B22" s="102" t="s">
        <v>345</v>
      </c>
      <c r="C22" s="103">
        <v>42</v>
      </c>
      <c r="D22" s="102" t="s">
        <v>1019</v>
      </c>
      <c r="E22" s="104" t="s">
        <v>1085</v>
      </c>
      <c r="F22" s="103">
        <v>21</v>
      </c>
      <c r="G22" s="103">
        <v>14</v>
      </c>
      <c r="H22" s="104" t="s">
        <v>1086</v>
      </c>
      <c r="I22" s="104" t="s">
        <v>1066</v>
      </c>
      <c r="J22" s="101"/>
      <c r="K22" s="74"/>
      <c r="L22" s="74"/>
      <c r="M22" s="74"/>
      <c r="N22" s="74"/>
    </row>
    <row r="23" spans="1:14">
      <c r="A23" s="102" t="s">
        <v>161</v>
      </c>
      <c r="B23" s="102" t="s">
        <v>343</v>
      </c>
      <c r="C23" s="103">
        <v>90</v>
      </c>
      <c r="D23" s="102" t="s">
        <v>1019</v>
      </c>
      <c r="E23" s="104" t="s">
        <v>1087</v>
      </c>
      <c r="F23" s="103">
        <v>22</v>
      </c>
      <c r="G23" s="103">
        <v>15</v>
      </c>
      <c r="H23" s="104" t="s">
        <v>1088</v>
      </c>
      <c r="I23" s="104" t="s">
        <v>1089</v>
      </c>
      <c r="J23" s="101"/>
      <c r="K23" s="74"/>
      <c r="L23" s="74"/>
      <c r="M23" s="74"/>
      <c r="N23" s="74"/>
    </row>
    <row r="24" spans="1:14">
      <c r="A24" s="102" t="s">
        <v>962</v>
      </c>
      <c r="B24" s="102" t="s">
        <v>53</v>
      </c>
      <c r="C24" s="103">
        <v>97</v>
      </c>
      <c r="D24" s="102" t="s">
        <v>1019</v>
      </c>
      <c r="E24" s="104" t="s">
        <v>1090</v>
      </c>
      <c r="F24" s="103">
        <v>23</v>
      </c>
      <c r="G24" s="103">
        <v>16</v>
      </c>
      <c r="H24" s="104" t="s">
        <v>1091</v>
      </c>
      <c r="I24" s="104" t="s">
        <v>1092</v>
      </c>
      <c r="J24" s="101"/>
      <c r="K24" s="74"/>
      <c r="L24" s="74"/>
      <c r="M24" s="74"/>
      <c r="N24" s="74"/>
    </row>
    <row r="25" spans="1:14">
      <c r="A25" s="105" t="s">
        <v>308</v>
      </c>
      <c r="B25" s="105" t="s">
        <v>1093</v>
      </c>
      <c r="C25" s="106">
        <v>49</v>
      </c>
      <c r="D25" s="105" t="s">
        <v>1019</v>
      </c>
      <c r="E25" s="107" t="s">
        <v>1094</v>
      </c>
      <c r="F25" s="106">
        <v>24</v>
      </c>
      <c r="G25" s="106">
        <v>17</v>
      </c>
      <c r="H25" s="107"/>
      <c r="I25" s="107"/>
      <c r="J25" s="108" t="s">
        <v>1007</v>
      </c>
      <c r="K25" s="74"/>
      <c r="L25" s="74"/>
      <c r="M25" s="74"/>
      <c r="N25" s="74"/>
    </row>
    <row r="26" spans="1:14">
      <c r="A26" s="102" t="s">
        <v>234</v>
      </c>
      <c r="B26" s="102" t="s">
        <v>235</v>
      </c>
      <c r="C26" s="103">
        <v>80</v>
      </c>
      <c r="D26" s="102" t="s">
        <v>1027</v>
      </c>
      <c r="E26" s="104" t="s">
        <v>1095</v>
      </c>
      <c r="F26" s="103">
        <v>25</v>
      </c>
      <c r="G26" s="103">
        <v>8</v>
      </c>
      <c r="H26" s="104" t="s">
        <v>1096</v>
      </c>
      <c r="I26" s="104" t="s">
        <v>1097</v>
      </c>
      <c r="J26" s="101"/>
      <c r="K26" s="74"/>
      <c r="L26" s="74"/>
      <c r="M26" s="74"/>
      <c r="N26" s="74"/>
    </row>
    <row r="27" spans="1:14">
      <c r="A27" s="102" t="s">
        <v>151</v>
      </c>
      <c r="B27" s="102" t="s">
        <v>233</v>
      </c>
      <c r="C27" s="103">
        <v>44</v>
      </c>
      <c r="D27" s="102" t="s">
        <v>1019</v>
      </c>
      <c r="E27" s="104" t="s">
        <v>1095</v>
      </c>
      <c r="F27" s="103">
        <v>26</v>
      </c>
      <c r="G27" s="103">
        <v>18</v>
      </c>
      <c r="H27" s="104" t="s">
        <v>1098</v>
      </c>
      <c r="I27" s="104" t="s">
        <v>1063</v>
      </c>
      <c r="J27" s="101"/>
      <c r="K27" s="74"/>
      <c r="L27" s="74"/>
      <c r="M27" s="74"/>
      <c r="N27" s="74"/>
    </row>
    <row r="28" spans="1:14">
      <c r="A28" s="102" t="s">
        <v>80</v>
      </c>
      <c r="B28" s="102" t="s">
        <v>81</v>
      </c>
      <c r="C28" s="103">
        <v>41</v>
      </c>
      <c r="D28" s="102" t="s">
        <v>1019</v>
      </c>
      <c r="E28" s="104" t="s">
        <v>1099</v>
      </c>
      <c r="F28" s="103">
        <v>27</v>
      </c>
      <c r="G28" s="103">
        <v>19</v>
      </c>
      <c r="H28" s="104" t="s">
        <v>1096</v>
      </c>
      <c r="I28" s="104" t="s">
        <v>1051</v>
      </c>
      <c r="J28" s="101"/>
      <c r="K28" s="74"/>
      <c r="L28" s="74"/>
      <c r="M28" s="74"/>
      <c r="N28" s="74"/>
    </row>
    <row r="29" spans="1:14">
      <c r="A29" s="102" t="s">
        <v>147</v>
      </c>
      <c r="B29" s="102" t="s">
        <v>220</v>
      </c>
      <c r="C29" s="103">
        <v>53</v>
      </c>
      <c r="D29" s="102" t="s">
        <v>1027</v>
      </c>
      <c r="E29" s="104" t="s">
        <v>1100</v>
      </c>
      <c r="F29" s="103">
        <v>28</v>
      </c>
      <c r="G29" s="103">
        <v>9</v>
      </c>
      <c r="H29" s="104" t="s">
        <v>1101</v>
      </c>
      <c r="I29" s="104" t="s">
        <v>1102</v>
      </c>
      <c r="J29" s="101"/>
      <c r="K29" s="74"/>
      <c r="L29" s="74"/>
      <c r="M29" s="74"/>
      <c r="N29" s="74"/>
    </row>
    <row r="30" spans="1:14">
      <c r="A30" s="102" t="s">
        <v>6</v>
      </c>
      <c r="B30" s="102" t="s">
        <v>63</v>
      </c>
      <c r="C30" s="103">
        <v>86</v>
      </c>
      <c r="D30" s="102" t="s">
        <v>1027</v>
      </c>
      <c r="E30" s="104" t="s">
        <v>1103</v>
      </c>
      <c r="F30" s="103">
        <v>29</v>
      </c>
      <c r="G30" s="103">
        <v>10</v>
      </c>
      <c r="H30" s="104" t="s">
        <v>1104</v>
      </c>
      <c r="I30" s="104" t="s">
        <v>1105</v>
      </c>
      <c r="J30" s="101"/>
      <c r="K30" s="74"/>
      <c r="L30" s="74"/>
      <c r="M30" s="74"/>
      <c r="N30" s="74"/>
    </row>
    <row r="31" spans="1:14">
      <c r="A31" s="102" t="s">
        <v>195</v>
      </c>
      <c r="B31" s="102" t="s">
        <v>144</v>
      </c>
      <c r="C31" s="103">
        <v>56</v>
      </c>
      <c r="D31" s="102" t="s">
        <v>1019</v>
      </c>
      <c r="E31" s="104" t="s">
        <v>1106</v>
      </c>
      <c r="F31" s="103">
        <v>30</v>
      </c>
      <c r="G31" s="103">
        <v>20</v>
      </c>
      <c r="H31" s="104" t="s">
        <v>1107</v>
      </c>
      <c r="I31" s="104" t="s">
        <v>1108</v>
      </c>
      <c r="J31" s="101"/>
      <c r="K31" s="74"/>
      <c r="L31" s="74"/>
      <c r="M31" s="74"/>
      <c r="N31" s="74"/>
    </row>
    <row r="32" spans="1:14">
      <c r="A32" s="102" t="s">
        <v>913</v>
      </c>
      <c r="B32" s="102" t="s">
        <v>934</v>
      </c>
      <c r="C32" s="103">
        <v>38</v>
      </c>
      <c r="D32" s="102" t="s">
        <v>1027</v>
      </c>
      <c r="E32" s="104" t="s">
        <v>1109</v>
      </c>
      <c r="F32" s="103">
        <v>31</v>
      </c>
      <c r="G32" s="103">
        <v>11</v>
      </c>
      <c r="H32" s="104" t="s">
        <v>1110</v>
      </c>
      <c r="I32" s="104" t="s">
        <v>1111</v>
      </c>
      <c r="J32" s="101"/>
      <c r="K32" s="74"/>
      <c r="L32" s="74"/>
      <c r="M32" s="74"/>
      <c r="N32" s="74"/>
    </row>
    <row r="33" spans="1:14">
      <c r="A33" s="102" t="s">
        <v>303</v>
      </c>
      <c r="B33" s="102" t="s">
        <v>304</v>
      </c>
      <c r="C33" s="103">
        <v>46</v>
      </c>
      <c r="D33" s="102" t="s">
        <v>1027</v>
      </c>
      <c r="E33" s="104" t="s">
        <v>1112</v>
      </c>
      <c r="F33" s="103">
        <v>32</v>
      </c>
      <c r="G33" s="103">
        <v>12</v>
      </c>
      <c r="H33" s="104" t="s">
        <v>1113</v>
      </c>
      <c r="I33" s="104" t="s">
        <v>1114</v>
      </c>
      <c r="J33" s="101"/>
      <c r="K33" s="74"/>
      <c r="L33" s="74"/>
      <c r="M33" s="74"/>
      <c r="N33" s="74"/>
    </row>
    <row r="34" spans="1:14">
      <c r="A34" s="102" t="s">
        <v>887</v>
      </c>
      <c r="B34" s="102" t="s">
        <v>888</v>
      </c>
      <c r="C34" s="103">
        <v>84</v>
      </c>
      <c r="D34" s="102" t="s">
        <v>1027</v>
      </c>
      <c r="E34" s="104" t="s">
        <v>1115</v>
      </c>
      <c r="F34" s="103">
        <v>33</v>
      </c>
      <c r="G34" s="103">
        <v>13</v>
      </c>
      <c r="H34" s="104" t="s">
        <v>1116</v>
      </c>
      <c r="I34" s="104" t="s">
        <v>1117</v>
      </c>
      <c r="J34" s="101"/>
      <c r="K34" s="74"/>
      <c r="L34" s="74"/>
      <c r="M34" s="74"/>
      <c r="N34" s="74"/>
    </row>
    <row r="35" spans="1:14">
      <c r="A35" s="102" t="s">
        <v>368</v>
      </c>
      <c r="B35" s="102" t="s">
        <v>925</v>
      </c>
      <c r="C35" s="103">
        <v>55</v>
      </c>
      <c r="D35" s="102" t="s">
        <v>1027</v>
      </c>
      <c r="E35" s="104" t="s">
        <v>1118</v>
      </c>
      <c r="F35" s="103">
        <v>34</v>
      </c>
      <c r="G35" s="103">
        <v>14</v>
      </c>
      <c r="H35" s="104" t="s">
        <v>1119</v>
      </c>
      <c r="I35" s="104" t="s">
        <v>1120</v>
      </c>
      <c r="J35" s="101"/>
      <c r="K35" s="74"/>
      <c r="L35" s="74"/>
      <c r="M35" s="74"/>
      <c r="N35" s="74"/>
    </row>
    <row r="36" spans="1:14">
      <c r="A36" s="102" t="s">
        <v>840</v>
      </c>
      <c r="B36" s="102" t="s">
        <v>53</v>
      </c>
      <c r="C36" s="103">
        <v>89</v>
      </c>
      <c r="D36" s="102" t="s">
        <v>1027</v>
      </c>
      <c r="E36" s="104" t="s">
        <v>1121</v>
      </c>
      <c r="F36" s="103">
        <v>35</v>
      </c>
      <c r="G36" s="103">
        <v>15</v>
      </c>
      <c r="H36" s="104"/>
      <c r="I36" s="104"/>
      <c r="J36" s="101"/>
      <c r="K36" s="74"/>
      <c r="L36" s="74"/>
      <c r="M36" s="74"/>
      <c r="N36" s="74"/>
    </row>
    <row r="37" spans="1:14">
      <c r="A37" s="102" t="s">
        <v>413</v>
      </c>
      <c r="B37" s="102" t="s">
        <v>63</v>
      </c>
      <c r="C37" s="103">
        <v>88</v>
      </c>
      <c r="D37" s="102" t="s">
        <v>1019</v>
      </c>
      <c r="E37" s="104" t="s">
        <v>1122</v>
      </c>
      <c r="F37" s="103">
        <v>36</v>
      </c>
      <c r="G37" s="103">
        <v>21</v>
      </c>
      <c r="H37" s="104" t="s">
        <v>1123</v>
      </c>
      <c r="I37" s="104" t="s">
        <v>1124</v>
      </c>
      <c r="J37" s="101"/>
      <c r="K37" s="74"/>
      <c r="L37" s="74"/>
      <c r="M37" s="74"/>
      <c r="N37" s="74"/>
    </row>
    <row r="38" spans="1:14">
      <c r="A38" s="102" t="s">
        <v>59</v>
      </c>
      <c r="B38" s="102" t="s">
        <v>866</v>
      </c>
      <c r="C38" s="103">
        <v>98</v>
      </c>
      <c r="D38" s="102" t="s">
        <v>1019</v>
      </c>
      <c r="E38" s="104" t="s">
        <v>1125</v>
      </c>
      <c r="F38" s="103">
        <v>37</v>
      </c>
      <c r="G38" s="103">
        <v>22</v>
      </c>
      <c r="H38" s="104"/>
      <c r="I38" s="104"/>
      <c r="J38" s="101"/>
      <c r="K38" s="74"/>
      <c r="L38" s="74"/>
      <c r="M38" s="74"/>
      <c r="N38" s="74"/>
    </row>
    <row r="39" spans="1:14">
      <c r="A39" s="102" t="s">
        <v>28</v>
      </c>
      <c r="B39" s="102" t="s">
        <v>56</v>
      </c>
      <c r="C39" s="103">
        <v>43</v>
      </c>
      <c r="D39" s="102" t="s">
        <v>1019</v>
      </c>
      <c r="E39" s="104" t="s">
        <v>1126</v>
      </c>
      <c r="F39" s="103">
        <v>38</v>
      </c>
      <c r="G39" s="103">
        <v>23</v>
      </c>
      <c r="H39" s="104" t="s">
        <v>1127</v>
      </c>
      <c r="I39" s="104" t="s">
        <v>1128</v>
      </c>
      <c r="J39" s="101"/>
      <c r="K39" s="74"/>
      <c r="L39" s="74"/>
      <c r="M39" s="74"/>
      <c r="N39" s="74"/>
    </row>
    <row r="40" spans="1:14">
      <c r="A40" s="102" t="s">
        <v>298</v>
      </c>
      <c r="B40" s="102" t="s">
        <v>299</v>
      </c>
      <c r="C40" s="103">
        <v>85</v>
      </c>
      <c r="D40" s="102" t="s">
        <v>1027</v>
      </c>
      <c r="E40" s="104" t="s">
        <v>1129</v>
      </c>
      <c r="F40" s="103">
        <v>39</v>
      </c>
      <c r="G40" s="103">
        <v>16</v>
      </c>
      <c r="H40" s="104" t="s">
        <v>1130</v>
      </c>
      <c r="I40" s="104" t="s">
        <v>1131</v>
      </c>
      <c r="J40" s="101"/>
      <c r="K40" s="74"/>
      <c r="L40" s="74"/>
      <c r="M40" s="74"/>
      <c r="N40" s="74"/>
    </row>
    <row r="41" spans="1:14">
      <c r="A41" s="74"/>
      <c r="B41" s="74"/>
      <c r="C41" s="77"/>
      <c r="D41" s="74"/>
      <c r="E41" s="77"/>
      <c r="F41" s="77"/>
      <c r="G41" s="77"/>
      <c r="H41" s="77"/>
      <c r="I41" s="77"/>
      <c r="J41" s="101"/>
      <c r="K41" s="74"/>
      <c r="L41" s="74"/>
      <c r="M41" s="74"/>
      <c r="N41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C12" sqref="C12"/>
    </sheetView>
  </sheetViews>
  <sheetFormatPr defaultRowHeight="12.75"/>
  <cols>
    <col min="3" max="3" width="16.85546875" bestFit="1" customWidth="1"/>
  </cols>
  <sheetData>
    <row r="1" spans="1:3" ht="15">
      <c r="A1" s="87" t="s">
        <v>947</v>
      </c>
      <c r="B1" s="87" t="s">
        <v>929</v>
      </c>
      <c r="C1" s="87" t="s">
        <v>948</v>
      </c>
    </row>
    <row r="2" spans="1:3">
      <c r="A2" s="77">
        <v>1</v>
      </c>
      <c r="B2" s="92"/>
      <c r="C2" s="74" t="s">
        <v>339</v>
      </c>
    </row>
    <row r="3" spans="1:3">
      <c r="A3" s="77">
        <v>2</v>
      </c>
      <c r="B3" s="92"/>
      <c r="C3" s="74" t="s">
        <v>90</v>
      </c>
    </row>
    <row r="4" spans="1:3">
      <c r="A4" s="77">
        <v>3</v>
      </c>
      <c r="B4" s="92"/>
      <c r="C4" s="74" t="s">
        <v>499</v>
      </c>
    </row>
    <row r="5" spans="1:3">
      <c r="A5" s="77">
        <v>4</v>
      </c>
      <c r="B5" s="92"/>
      <c r="C5" s="74" t="s">
        <v>93</v>
      </c>
    </row>
    <row r="6" spans="1:3">
      <c r="A6" s="77">
        <v>5</v>
      </c>
      <c r="B6" s="92"/>
      <c r="C6" s="74" t="s">
        <v>400</v>
      </c>
    </row>
    <row r="7" spans="1:3">
      <c r="A7" s="77">
        <v>6</v>
      </c>
      <c r="B7" s="92"/>
      <c r="C7" s="74" t="s">
        <v>250</v>
      </c>
    </row>
    <row r="8" spans="1:3">
      <c r="A8" s="77">
        <v>7</v>
      </c>
      <c r="B8" s="92"/>
      <c r="C8" s="74" t="s">
        <v>949</v>
      </c>
    </row>
    <row r="9" spans="1:3">
      <c r="A9" s="77">
        <v>8</v>
      </c>
      <c r="B9" s="92"/>
      <c r="C9" s="74" t="s">
        <v>951</v>
      </c>
    </row>
    <row r="10" spans="1:3">
      <c r="A10" s="77">
        <v>9</v>
      </c>
      <c r="B10" s="92">
        <v>39.409999999999997</v>
      </c>
      <c r="C10" s="74" t="s">
        <v>982</v>
      </c>
    </row>
    <row r="11" spans="1:3">
      <c r="A11" s="77">
        <v>10</v>
      </c>
      <c r="B11" s="92">
        <v>40.130000000000003</v>
      </c>
      <c r="C11" s="74" t="s">
        <v>500</v>
      </c>
    </row>
    <row r="12" spans="1:3">
      <c r="A12" s="77">
        <v>11</v>
      </c>
      <c r="B12" s="92">
        <v>40.18</v>
      </c>
      <c r="C12" s="111" t="s">
        <v>944</v>
      </c>
    </row>
    <row r="13" spans="1:3">
      <c r="A13" s="77">
        <v>12</v>
      </c>
      <c r="B13" s="92">
        <v>40.28</v>
      </c>
      <c r="C13" s="74" t="s">
        <v>914</v>
      </c>
    </row>
    <row r="14" spans="1:3" ht="15">
      <c r="A14" s="77">
        <v>13</v>
      </c>
      <c r="B14" s="92">
        <v>41.09</v>
      </c>
      <c r="C14" s="94" t="s">
        <v>95</v>
      </c>
    </row>
    <row r="15" spans="1:3">
      <c r="A15" s="77">
        <v>14</v>
      </c>
      <c r="B15" s="92">
        <v>42.25</v>
      </c>
      <c r="C15" s="74" t="s">
        <v>915</v>
      </c>
    </row>
    <row r="16" spans="1:3">
      <c r="A16" s="77">
        <v>15</v>
      </c>
      <c r="B16" s="92">
        <v>42.59</v>
      </c>
      <c r="C16" s="74" t="s">
        <v>341</v>
      </c>
    </row>
    <row r="17" spans="1:3">
      <c r="A17" s="77">
        <v>16</v>
      </c>
      <c r="B17" s="92">
        <v>43.33</v>
      </c>
      <c r="C17" s="74" t="s">
        <v>103</v>
      </c>
    </row>
    <row r="18" spans="1:3">
      <c r="A18" s="77">
        <v>17</v>
      </c>
      <c r="B18" s="92">
        <v>44.02</v>
      </c>
      <c r="C18" s="74" t="s">
        <v>197</v>
      </c>
    </row>
    <row r="19" spans="1:3" ht="15">
      <c r="A19" s="77">
        <v>18</v>
      </c>
      <c r="B19" s="92">
        <v>46.15</v>
      </c>
      <c r="C19" s="94" t="s">
        <v>126</v>
      </c>
    </row>
    <row r="20" spans="1:3">
      <c r="A20" s="77">
        <v>19</v>
      </c>
      <c r="B20" s="92">
        <v>47.38</v>
      </c>
      <c r="C20" s="74" t="s">
        <v>926</v>
      </c>
    </row>
    <row r="21" spans="1:3">
      <c r="A21" s="77">
        <v>20</v>
      </c>
      <c r="B21" s="92">
        <v>49</v>
      </c>
      <c r="C21" s="74" t="s">
        <v>916</v>
      </c>
    </row>
    <row r="22" spans="1:3">
      <c r="A22" s="77">
        <v>21</v>
      </c>
      <c r="B22" s="92">
        <v>50.35</v>
      </c>
      <c r="C22" s="74" t="s">
        <v>401</v>
      </c>
    </row>
    <row r="23" spans="1:3">
      <c r="A23" s="77">
        <v>22</v>
      </c>
      <c r="B23" s="92">
        <v>51.35</v>
      </c>
      <c r="C23" s="74" t="s">
        <v>927</v>
      </c>
    </row>
    <row r="24" spans="1:3">
      <c r="A24" s="77">
        <v>23</v>
      </c>
      <c r="B24" s="92">
        <v>52.25</v>
      </c>
      <c r="C24" s="74" t="s">
        <v>133</v>
      </c>
    </row>
    <row r="25" spans="1:3" ht="15">
      <c r="A25" s="77">
        <v>24</v>
      </c>
      <c r="B25" s="92">
        <v>52.45</v>
      </c>
      <c r="C25" s="94" t="s">
        <v>813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I17" sqref="I17"/>
    </sheetView>
  </sheetViews>
  <sheetFormatPr defaultRowHeight="12.75"/>
  <cols>
    <col min="3" max="3" width="18.7109375" bestFit="1" customWidth="1"/>
    <col min="7" max="7" width="16.5703125" bestFit="1" customWidth="1"/>
  </cols>
  <sheetData>
    <row r="1" spans="1:7" ht="15">
      <c r="A1" s="87" t="s">
        <v>947</v>
      </c>
      <c r="B1" s="87" t="s">
        <v>929</v>
      </c>
      <c r="C1" s="87" t="s">
        <v>948</v>
      </c>
      <c r="D1" s="87"/>
      <c r="E1" s="87" t="s">
        <v>947</v>
      </c>
      <c r="F1" s="87" t="s">
        <v>929</v>
      </c>
      <c r="G1" s="87" t="s">
        <v>928</v>
      </c>
    </row>
    <row r="2" spans="1:7">
      <c r="A2" s="77">
        <v>1</v>
      </c>
      <c r="B2" s="92">
        <v>30.48</v>
      </c>
      <c r="C2" s="74" t="s">
        <v>90</v>
      </c>
      <c r="D2" s="74"/>
      <c r="E2" s="77">
        <v>34</v>
      </c>
      <c r="F2" s="92">
        <v>42.29</v>
      </c>
      <c r="G2" s="74" t="s">
        <v>116</v>
      </c>
    </row>
    <row r="3" spans="1:7">
      <c r="A3" s="77">
        <v>2</v>
      </c>
      <c r="B3" s="92">
        <v>30.59</v>
      </c>
      <c r="C3" s="74" t="s">
        <v>1136</v>
      </c>
      <c r="D3" s="74"/>
      <c r="E3" s="77">
        <v>35</v>
      </c>
      <c r="F3" s="92">
        <v>43.08</v>
      </c>
      <c r="G3" s="74" t="s">
        <v>236</v>
      </c>
    </row>
    <row r="4" spans="1:7">
      <c r="A4" s="77">
        <v>3</v>
      </c>
      <c r="B4" s="92">
        <v>31.2</v>
      </c>
      <c r="C4" s="74" t="s">
        <v>93</v>
      </c>
      <c r="D4" s="74"/>
      <c r="E4" s="77">
        <v>36</v>
      </c>
      <c r="F4" s="92">
        <v>44.17</v>
      </c>
      <c r="G4" s="74" t="s">
        <v>883</v>
      </c>
    </row>
    <row r="5" spans="1:7">
      <c r="A5" s="77">
        <v>4</v>
      </c>
      <c r="B5" s="92">
        <v>32.1</v>
      </c>
      <c r="C5" s="74" t="s">
        <v>89</v>
      </c>
      <c r="D5" s="74"/>
      <c r="E5" s="77">
        <v>37</v>
      </c>
      <c r="F5" s="92">
        <v>44.4</v>
      </c>
      <c r="G5" s="74" t="s">
        <v>225</v>
      </c>
    </row>
    <row r="6" spans="1:7">
      <c r="A6" s="77">
        <v>5</v>
      </c>
      <c r="B6" s="92">
        <v>32.4</v>
      </c>
      <c r="C6" s="74" t="s">
        <v>1137</v>
      </c>
      <c r="D6" s="74"/>
      <c r="E6" s="77">
        <v>38</v>
      </c>
      <c r="F6" s="92">
        <v>45.09</v>
      </c>
      <c r="G6" s="74" t="s">
        <v>133</v>
      </c>
    </row>
    <row r="7" spans="1:7">
      <c r="A7" s="77">
        <v>6</v>
      </c>
      <c r="B7" s="92">
        <v>33.090000000000003</v>
      </c>
      <c r="C7" s="74" t="s">
        <v>250</v>
      </c>
      <c r="D7" s="74"/>
      <c r="E7" s="77">
        <v>39</v>
      </c>
      <c r="F7" s="92">
        <v>45.21</v>
      </c>
      <c r="G7" s="74" t="s">
        <v>843</v>
      </c>
    </row>
    <row r="8" spans="1:7">
      <c r="A8" s="77">
        <v>7</v>
      </c>
      <c r="B8" s="92">
        <v>33.42</v>
      </c>
      <c r="C8" s="74" t="s">
        <v>400</v>
      </c>
      <c r="D8" s="74"/>
      <c r="E8" s="77">
        <v>40</v>
      </c>
      <c r="F8" s="92">
        <v>45.27</v>
      </c>
      <c r="G8" s="74" t="s">
        <v>874</v>
      </c>
    </row>
    <row r="9" spans="1:7">
      <c r="A9" s="77">
        <v>8</v>
      </c>
      <c r="B9" s="92">
        <v>33.51</v>
      </c>
      <c r="C9" s="74" t="s">
        <v>83</v>
      </c>
      <c r="D9" s="74"/>
      <c r="E9" s="77">
        <v>41</v>
      </c>
      <c r="F9" s="92">
        <v>45.46</v>
      </c>
      <c r="G9" s="74" t="s">
        <v>910</v>
      </c>
    </row>
    <row r="10" spans="1:7">
      <c r="A10" s="77">
        <v>9</v>
      </c>
      <c r="B10" s="92">
        <v>33.590000000000003</v>
      </c>
      <c r="C10" s="74" t="s">
        <v>105</v>
      </c>
      <c r="D10" s="74"/>
      <c r="E10" s="77">
        <v>42</v>
      </c>
      <c r="F10" s="92">
        <v>46.22</v>
      </c>
      <c r="G10" s="74" t="s">
        <v>1008</v>
      </c>
    </row>
    <row r="11" spans="1:7">
      <c r="A11" s="77">
        <v>10</v>
      </c>
      <c r="B11" s="92">
        <v>34.130000000000003</v>
      </c>
      <c r="C11" s="74" t="s">
        <v>949</v>
      </c>
      <c r="D11" s="74"/>
      <c r="E11" s="77">
        <v>43</v>
      </c>
      <c r="F11" s="92">
        <v>46.31</v>
      </c>
      <c r="G11" s="74" t="s">
        <v>1138</v>
      </c>
    </row>
    <row r="12" spans="1:7">
      <c r="A12" s="77">
        <v>11</v>
      </c>
      <c r="B12" s="92">
        <v>35.4</v>
      </c>
      <c r="C12" s="74" t="s">
        <v>327</v>
      </c>
      <c r="D12" s="74"/>
      <c r="E12" s="77">
        <v>44</v>
      </c>
      <c r="F12" s="92">
        <v>47.07</v>
      </c>
      <c r="G12" s="74" t="s">
        <v>1139</v>
      </c>
    </row>
    <row r="13" spans="1:7" ht="15">
      <c r="A13" s="77">
        <v>12</v>
      </c>
      <c r="B13" s="92">
        <v>35.6</v>
      </c>
      <c r="C13" s="94" t="s">
        <v>1140</v>
      </c>
      <c r="D13" s="74"/>
      <c r="E13" s="77">
        <v>45</v>
      </c>
      <c r="F13" s="92">
        <v>48.08</v>
      </c>
      <c r="G13" s="74" t="s">
        <v>461</v>
      </c>
    </row>
    <row r="14" spans="1:7">
      <c r="A14" s="77">
        <v>13</v>
      </c>
      <c r="B14" s="92">
        <v>36.369999999999997</v>
      </c>
      <c r="C14" s="74" t="s">
        <v>951</v>
      </c>
      <c r="D14" s="74"/>
      <c r="E14" s="77">
        <v>46</v>
      </c>
      <c r="F14" s="92">
        <v>48.15</v>
      </c>
      <c r="G14" s="74" t="s">
        <v>927</v>
      </c>
    </row>
    <row r="15" spans="1:7">
      <c r="A15" s="77">
        <v>14</v>
      </c>
      <c r="B15" s="92">
        <v>36.380000000000003</v>
      </c>
      <c r="C15" s="74" t="s">
        <v>121</v>
      </c>
      <c r="D15" s="74"/>
      <c r="E15" s="77">
        <v>47</v>
      </c>
      <c r="F15" s="92">
        <v>49.14</v>
      </c>
      <c r="G15" s="74" t="s">
        <v>897</v>
      </c>
    </row>
    <row r="16" spans="1:7">
      <c r="A16" s="77">
        <v>15</v>
      </c>
      <c r="B16" s="92">
        <v>37.369999999999997</v>
      </c>
      <c r="C16" s="74" t="s">
        <v>500</v>
      </c>
      <c r="D16" s="74"/>
      <c r="E16" s="77">
        <v>48</v>
      </c>
      <c r="F16" s="92">
        <v>49.53</v>
      </c>
      <c r="G16" s="74" t="s">
        <v>1134</v>
      </c>
    </row>
    <row r="17" spans="1:7">
      <c r="A17" s="77">
        <v>16</v>
      </c>
      <c r="B17" s="92">
        <v>37.43</v>
      </c>
      <c r="C17" s="74" t="s">
        <v>201</v>
      </c>
      <c r="D17" s="74"/>
      <c r="E17" s="77">
        <v>49</v>
      </c>
      <c r="F17" s="92">
        <v>51.18</v>
      </c>
      <c r="G17" s="74" t="s">
        <v>108</v>
      </c>
    </row>
    <row r="18" spans="1:7" ht="15">
      <c r="A18" s="77">
        <v>17</v>
      </c>
      <c r="B18" s="92">
        <v>37.57</v>
      </c>
      <c r="C18" s="74" t="s">
        <v>95</v>
      </c>
      <c r="D18" s="74"/>
      <c r="E18" s="77">
        <v>50</v>
      </c>
      <c r="F18" s="92">
        <v>51.43</v>
      </c>
      <c r="G18" s="94" t="s">
        <v>348</v>
      </c>
    </row>
    <row r="19" spans="1:7" ht="15">
      <c r="A19" s="77">
        <v>18</v>
      </c>
      <c r="B19" s="92">
        <v>38.1</v>
      </c>
      <c r="C19" s="94" t="s">
        <v>914</v>
      </c>
      <c r="D19" s="74"/>
      <c r="E19" s="77">
        <v>51</v>
      </c>
      <c r="F19" s="92">
        <v>54.35</v>
      </c>
      <c r="G19" s="94" t="s">
        <v>289</v>
      </c>
    </row>
    <row r="20" spans="1:7">
      <c r="A20" s="77">
        <v>19</v>
      </c>
      <c r="B20" s="92">
        <v>38.119999999999997</v>
      </c>
      <c r="C20" s="74" t="s">
        <v>227</v>
      </c>
      <c r="D20" s="74"/>
      <c r="E20" s="77">
        <v>52</v>
      </c>
      <c r="F20" s="92">
        <v>55.44</v>
      </c>
      <c r="G20" s="74" t="s">
        <v>946</v>
      </c>
    </row>
    <row r="21" spans="1:7">
      <c r="A21" s="77">
        <v>20</v>
      </c>
      <c r="B21" s="92">
        <v>38.47</v>
      </c>
      <c r="C21" s="74" t="s">
        <v>415</v>
      </c>
      <c r="D21" s="74"/>
      <c r="E21" s="77">
        <v>53</v>
      </c>
      <c r="F21" s="92"/>
      <c r="G21" s="74"/>
    </row>
    <row r="22" spans="1:7">
      <c r="A22" s="77">
        <v>21</v>
      </c>
      <c r="B22" s="92">
        <v>39.479999999999997</v>
      </c>
      <c r="C22" s="74" t="s">
        <v>982</v>
      </c>
      <c r="D22" s="74"/>
      <c r="E22" s="77">
        <v>54</v>
      </c>
      <c r="F22" s="92"/>
      <c r="G22" s="74"/>
    </row>
    <row r="23" spans="1:7" ht="15">
      <c r="A23" s="77">
        <v>22</v>
      </c>
      <c r="B23" s="92">
        <v>39.58</v>
      </c>
      <c r="C23" s="74" t="s">
        <v>224</v>
      </c>
      <c r="D23" s="74"/>
      <c r="E23" s="77">
        <v>55</v>
      </c>
      <c r="F23" s="92"/>
      <c r="G23" s="94"/>
    </row>
    <row r="24" spans="1:7" ht="15">
      <c r="A24" s="77">
        <v>23</v>
      </c>
      <c r="B24" s="92">
        <v>39.590000000000003</v>
      </c>
      <c r="C24" s="74" t="s">
        <v>103</v>
      </c>
      <c r="D24" s="74"/>
      <c r="E24" s="77">
        <v>56</v>
      </c>
      <c r="F24" s="77"/>
      <c r="G24" s="94"/>
    </row>
    <row r="25" spans="1:7" ht="15">
      <c r="A25" s="77">
        <v>24</v>
      </c>
      <c r="B25" s="92">
        <v>40</v>
      </c>
      <c r="C25" s="94" t="s">
        <v>1141</v>
      </c>
      <c r="D25" s="74"/>
      <c r="E25" s="77">
        <v>57</v>
      </c>
      <c r="F25" s="77"/>
      <c r="G25" s="74"/>
    </row>
    <row r="26" spans="1:7">
      <c r="A26" s="77">
        <v>25</v>
      </c>
      <c r="B26" s="92">
        <v>40.159999999999997</v>
      </c>
      <c r="C26" s="74" t="s">
        <v>341</v>
      </c>
      <c r="D26" s="74"/>
      <c r="E26" s="77">
        <v>58</v>
      </c>
      <c r="F26" s="77"/>
      <c r="G26" s="74"/>
    </row>
    <row r="27" spans="1:7">
      <c r="A27" s="77">
        <v>26</v>
      </c>
      <c r="B27" s="92">
        <v>40.28</v>
      </c>
      <c r="C27" s="74" t="s">
        <v>1142</v>
      </c>
      <c r="D27" s="74"/>
      <c r="E27" s="77">
        <v>59</v>
      </c>
      <c r="F27" s="77"/>
      <c r="G27" s="74"/>
    </row>
    <row r="28" spans="1:7">
      <c r="A28" s="77">
        <v>27</v>
      </c>
      <c r="B28" s="92">
        <v>40.29</v>
      </c>
      <c r="C28" s="74" t="s">
        <v>966</v>
      </c>
      <c r="D28" s="74"/>
      <c r="E28" s="77">
        <v>60</v>
      </c>
      <c r="F28" s="77"/>
      <c r="G28" s="74"/>
    </row>
    <row r="29" spans="1:7">
      <c r="A29" s="77">
        <v>28</v>
      </c>
      <c r="B29" s="92">
        <v>40.340000000000003</v>
      </c>
      <c r="C29" s="74" t="s">
        <v>102</v>
      </c>
      <c r="D29" s="74"/>
      <c r="E29" s="77">
        <v>61</v>
      </c>
      <c r="F29" s="77"/>
      <c r="G29" s="74"/>
    </row>
    <row r="30" spans="1:7">
      <c r="A30" s="77">
        <v>29</v>
      </c>
      <c r="B30" s="92">
        <v>40.36</v>
      </c>
      <c r="C30" s="74" t="s">
        <v>125</v>
      </c>
      <c r="D30" s="74"/>
      <c r="E30" s="77">
        <v>62</v>
      </c>
      <c r="F30" s="77"/>
      <c r="G30" s="74"/>
    </row>
    <row r="31" spans="1:7">
      <c r="A31" s="77">
        <v>30</v>
      </c>
      <c r="B31" s="92">
        <v>40.380000000000003</v>
      </c>
      <c r="C31" s="74" t="s">
        <v>1143</v>
      </c>
      <c r="D31" s="74"/>
      <c r="E31" s="77"/>
      <c r="F31" s="77"/>
      <c r="G31" s="74"/>
    </row>
    <row r="32" spans="1:7">
      <c r="A32" s="77">
        <v>31</v>
      </c>
      <c r="B32" s="92">
        <v>40.39</v>
      </c>
      <c r="C32" s="74" t="s">
        <v>827</v>
      </c>
      <c r="D32" s="74"/>
      <c r="E32" s="77"/>
      <c r="F32" s="77"/>
      <c r="G32" s="74" t="s">
        <v>851</v>
      </c>
    </row>
    <row r="33" spans="1:7">
      <c r="A33" s="77">
        <v>32</v>
      </c>
      <c r="B33" s="92">
        <v>41.23</v>
      </c>
      <c r="C33" s="74" t="s">
        <v>197</v>
      </c>
      <c r="D33" s="74"/>
      <c r="E33" s="77"/>
      <c r="F33" s="77"/>
      <c r="G33" s="74"/>
    </row>
    <row r="34" spans="1:7">
      <c r="A34" s="77">
        <v>33</v>
      </c>
      <c r="B34" s="92">
        <v>42.12</v>
      </c>
      <c r="C34" s="74" t="s">
        <v>85</v>
      </c>
      <c r="D34" s="74"/>
      <c r="E34" s="77"/>
      <c r="F34" s="77"/>
      <c r="G34" s="74"/>
    </row>
    <row r="35" spans="1:7">
      <c r="A35" s="77"/>
      <c r="B35" s="77"/>
      <c r="C35" s="74"/>
      <c r="D35" s="74"/>
      <c r="E35" s="77"/>
      <c r="F35" s="77"/>
      <c r="G35" s="7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B37" sqref="B37"/>
    </sheetView>
  </sheetViews>
  <sheetFormatPr defaultRowHeight="12.75"/>
  <cols>
    <col min="2" max="2" width="14.28515625" bestFit="1" customWidth="1"/>
  </cols>
  <sheetData>
    <row r="1" spans="1:6">
      <c r="A1" s="112" t="s">
        <v>399</v>
      </c>
      <c r="B1" s="113" t="s">
        <v>137</v>
      </c>
      <c r="C1" s="112" t="s">
        <v>1149</v>
      </c>
      <c r="D1" s="112" t="s">
        <v>1150</v>
      </c>
      <c r="E1" s="112" t="s">
        <v>1151</v>
      </c>
      <c r="F1" s="112" t="s">
        <v>1152</v>
      </c>
    </row>
    <row r="2" spans="1:6">
      <c r="A2" s="114">
        <v>1</v>
      </c>
      <c r="B2" s="115" t="s">
        <v>90</v>
      </c>
      <c r="C2" s="114">
        <v>40</v>
      </c>
      <c r="D2" s="116">
        <v>16000</v>
      </c>
      <c r="E2" s="117">
        <v>328.9</v>
      </c>
      <c r="F2" s="116">
        <v>16328.9</v>
      </c>
    </row>
    <row r="3" spans="1:6">
      <c r="A3" s="114">
        <v>2</v>
      </c>
      <c r="B3" s="115" t="s">
        <v>339</v>
      </c>
      <c r="C3" s="114">
        <v>39</v>
      </c>
      <c r="D3" s="116">
        <v>15600</v>
      </c>
      <c r="E3" s="116">
        <v>153.5</v>
      </c>
      <c r="F3" s="116">
        <v>15753.5</v>
      </c>
    </row>
    <row r="4" spans="1:6">
      <c r="A4" s="114">
        <v>3</v>
      </c>
      <c r="B4" s="115" t="s">
        <v>89</v>
      </c>
      <c r="C4" s="114">
        <v>39</v>
      </c>
      <c r="D4" s="116">
        <v>15600</v>
      </c>
      <c r="E4" s="116">
        <v>1.3</v>
      </c>
      <c r="F4" s="116">
        <v>15601.3</v>
      </c>
    </row>
    <row r="5" spans="1:6">
      <c r="A5" s="114">
        <v>4</v>
      </c>
      <c r="B5" s="115" t="s">
        <v>250</v>
      </c>
      <c r="C5" s="114">
        <v>37</v>
      </c>
      <c r="D5" s="116">
        <v>14800</v>
      </c>
      <c r="E5" s="116">
        <v>80</v>
      </c>
      <c r="F5" s="116">
        <v>14880</v>
      </c>
    </row>
    <row r="6" spans="1:6">
      <c r="A6" s="114">
        <v>5</v>
      </c>
      <c r="B6" s="115" t="s">
        <v>105</v>
      </c>
      <c r="C6" s="114">
        <v>36</v>
      </c>
      <c r="D6" s="116">
        <v>14400</v>
      </c>
      <c r="E6" s="116">
        <v>107.4</v>
      </c>
      <c r="F6" s="116">
        <v>14507.4</v>
      </c>
    </row>
    <row r="7" spans="1:6">
      <c r="A7" s="114">
        <v>6</v>
      </c>
      <c r="B7" s="115" t="s">
        <v>1153</v>
      </c>
      <c r="C7" s="114">
        <v>36</v>
      </c>
      <c r="D7" s="116">
        <v>14400</v>
      </c>
      <c r="E7" s="116">
        <v>98.5</v>
      </c>
      <c r="F7" s="116">
        <v>14498.5</v>
      </c>
    </row>
    <row r="8" spans="1:6">
      <c r="A8" s="114">
        <v>7</v>
      </c>
      <c r="B8" s="115" t="s">
        <v>949</v>
      </c>
      <c r="C8" s="114">
        <v>35</v>
      </c>
      <c r="D8" s="116">
        <v>14000</v>
      </c>
      <c r="E8" s="116">
        <v>392.5</v>
      </c>
      <c r="F8" s="116">
        <v>14392.5</v>
      </c>
    </row>
    <row r="9" spans="1:6">
      <c r="A9" s="114">
        <v>8</v>
      </c>
      <c r="B9" s="115" t="s">
        <v>1139</v>
      </c>
      <c r="C9" s="114">
        <v>34</v>
      </c>
      <c r="D9" s="116">
        <v>13600</v>
      </c>
      <c r="E9" s="116">
        <v>364.4</v>
      </c>
      <c r="F9" s="116">
        <v>13964.4</v>
      </c>
    </row>
    <row r="10" spans="1:6">
      <c r="A10" s="114">
        <v>9</v>
      </c>
      <c r="B10" s="115" t="s">
        <v>1154</v>
      </c>
      <c r="C10" s="114">
        <v>34</v>
      </c>
      <c r="D10" s="116">
        <v>13600</v>
      </c>
      <c r="E10" s="116">
        <v>311.2</v>
      </c>
      <c r="F10" s="116">
        <v>13911.2</v>
      </c>
    </row>
    <row r="11" spans="1:6">
      <c r="A11" s="114">
        <v>10</v>
      </c>
      <c r="B11" s="115" t="s">
        <v>400</v>
      </c>
      <c r="C11" s="114">
        <v>34</v>
      </c>
      <c r="D11" s="116">
        <v>13600</v>
      </c>
      <c r="E11" s="116">
        <v>231.1</v>
      </c>
      <c r="F11" s="116">
        <v>13831.1</v>
      </c>
    </row>
    <row r="12" spans="1:6">
      <c r="A12" s="114">
        <v>11</v>
      </c>
      <c r="B12" s="115" t="s">
        <v>205</v>
      </c>
      <c r="C12" s="114">
        <v>33</v>
      </c>
      <c r="D12" s="116">
        <v>13200</v>
      </c>
      <c r="E12" s="116">
        <v>322.7</v>
      </c>
      <c r="F12" s="116">
        <v>13522.7</v>
      </c>
    </row>
    <row r="13" spans="1:6">
      <c r="A13" s="114">
        <v>12</v>
      </c>
      <c r="B13" s="115" t="s">
        <v>951</v>
      </c>
      <c r="C13" s="114">
        <v>33</v>
      </c>
      <c r="D13" s="116">
        <v>13200</v>
      </c>
      <c r="E13" s="116">
        <v>239.8</v>
      </c>
      <c r="F13" s="116">
        <v>13439.8</v>
      </c>
    </row>
    <row r="14" spans="1:6">
      <c r="A14" s="114">
        <v>13</v>
      </c>
      <c r="B14" s="115" t="s">
        <v>201</v>
      </c>
      <c r="C14" s="114">
        <v>33</v>
      </c>
      <c r="D14" s="116">
        <v>13200</v>
      </c>
      <c r="E14" s="116">
        <v>196.8</v>
      </c>
      <c r="F14" s="116">
        <v>13396.8</v>
      </c>
    </row>
    <row r="15" spans="1:6">
      <c r="A15" s="114">
        <v>14</v>
      </c>
      <c r="B15" s="115" t="s">
        <v>980</v>
      </c>
      <c r="C15" s="114">
        <v>33</v>
      </c>
      <c r="D15" s="116">
        <v>13200</v>
      </c>
      <c r="E15" s="116">
        <v>15</v>
      </c>
      <c r="F15" s="116">
        <v>13215</v>
      </c>
    </row>
    <row r="16" spans="1:6">
      <c r="A16" s="114">
        <v>15</v>
      </c>
      <c r="B16" s="115" t="s">
        <v>914</v>
      </c>
      <c r="C16" s="114">
        <v>32</v>
      </c>
      <c r="D16" s="116">
        <v>12800</v>
      </c>
      <c r="E16" s="116">
        <v>394.1</v>
      </c>
      <c r="F16" s="116">
        <v>13194.1</v>
      </c>
    </row>
    <row r="17" spans="1:6">
      <c r="A17" s="114">
        <v>16</v>
      </c>
      <c r="B17" s="115" t="s">
        <v>227</v>
      </c>
      <c r="C17" s="114">
        <v>32</v>
      </c>
      <c r="D17" s="116">
        <v>12800</v>
      </c>
      <c r="E17" s="116">
        <v>215.3</v>
      </c>
      <c r="F17" s="116">
        <v>13015.3</v>
      </c>
    </row>
    <row r="18" spans="1:6">
      <c r="A18" s="114">
        <v>17</v>
      </c>
      <c r="B18" s="115" t="s">
        <v>224</v>
      </c>
      <c r="C18" s="114">
        <v>32</v>
      </c>
      <c r="D18" s="116">
        <v>12800</v>
      </c>
      <c r="E18" s="116">
        <v>152.69999999999999</v>
      </c>
      <c r="F18" s="116">
        <v>12952.7</v>
      </c>
    </row>
    <row r="19" spans="1:6">
      <c r="A19" s="114">
        <v>18</v>
      </c>
      <c r="B19" s="115" t="s">
        <v>102</v>
      </c>
      <c r="C19" s="114">
        <v>31</v>
      </c>
      <c r="D19" s="116">
        <v>12400</v>
      </c>
      <c r="E19" s="116">
        <v>185.2</v>
      </c>
      <c r="F19" s="116">
        <v>12585.2</v>
      </c>
    </row>
    <row r="20" spans="1:6">
      <c r="A20" s="114">
        <v>19</v>
      </c>
      <c r="B20" s="115" t="s">
        <v>103</v>
      </c>
      <c r="C20" s="114">
        <v>30</v>
      </c>
      <c r="D20" s="116">
        <v>12000</v>
      </c>
      <c r="E20" s="116">
        <v>118.2</v>
      </c>
      <c r="F20" s="116">
        <v>12118.2</v>
      </c>
    </row>
    <row r="21" spans="1:6">
      <c r="A21" s="114">
        <v>20</v>
      </c>
      <c r="B21" s="115" t="s">
        <v>390</v>
      </c>
      <c r="C21" s="114">
        <v>30</v>
      </c>
      <c r="D21" s="116">
        <v>12000</v>
      </c>
      <c r="E21" s="116">
        <v>107.4</v>
      </c>
      <c r="F21" s="116">
        <v>12107.4</v>
      </c>
    </row>
    <row r="22" spans="1:6">
      <c r="A22" s="114">
        <v>21</v>
      </c>
      <c r="B22" s="115" t="s">
        <v>827</v>
      </c>
      <c r="C22" s="114">
        <v>30</v>
      </c>
      <c r="D22" s="116">
        <v>12000</v>
      </c>
      <c r="E22" s="116">
        <v>88.3</v>
      </c>
      <c r="F22" s="116">
        <v>12088.3</v>
      </c>
    </row>
    <row r="23" spans="1:6">
      <c r="A23" s="114">
        <v>22</v>
      </c>
      <c r="B23" s="115" t="s">
        <v>1155</v>
      </c>
      <c r="C23" s="114">
        <v>29</v>
      </c>
      <c r="D23" s="116">
        <v>11600</v>
      </c>
      <c r="E23" s="116">
        <v>240.3</v>
      </c>
      <c r="F23" s="116">
        <v>11840.3</v>
      </c>
    </row>
    <row r="24" spans="1:6">
      <c r="A24" s="114">
        <v>23</v>
      </c>
      <c r="B24" s="115" t="s">
        <v>197</v>
      </c>
      <c r="C24" s="114">
        <v>29</v>
      </c>
      <c r="D24" s="116">
        <v>11600</v>
      </c>
      <c r="E24" s="116">
        <v>183</v>
      </c>
      <c r="F24" s="116">
        <v>11783</v>
      </c>
    </row>
    <row r="25" spans="1:6">
      <c r="A25" s="114">
        <v>24</v>
      </c>
      <c r="B25" s="115" t="s">
        <v>85</v>
      </c>
      <c r="C25" s="114">
        <v>29</v>
      </c>
      <c r="D25" s="116">
        <v>11600</v>
      </c>
      <c r="E25" s="116">
        <v>18.399999999999999</v>
      </c>
      <c r="F25" s="116">
        <v>11618.4</v>
      </c>
    </row>
    <row r="26" spans="1:6">
      <c r="A26" s="114">
        <v>25</v>
      </c>
      <c r="B26" s="115" t="s">
        <v>1005</v>
      </c>
      <c r="C26" s="114">
        <v>28</v>
      </c>
      <c r="D26" s="116">
        <v>11200</v>
      </c>
      <c r="E26" s="116">
        <v>238.9</v>
      </c>
      <c r="F26" s="116">
        <v>11438.9</v>
      </c>
    </row>
    <row r="27" spans="1:6">
      <c r="A27" s="114">
        <v>26</v>
      </c>
      <c r="B27" s="115" t="s">
        <v>910</v>
      </c>
      <c r="C27" s="114">
        <v>28</v>
      </c>
      <c r="D27" s="116">
        <v>11200</v>
      </c>
      <c r="E27" s="116">
        <v>209.4</v>
      </c>
      <c r="F27" s="116">
        <v>11409.4</v>
      </c>
    </row>
    <row r="28" spans="1:6">
      <c r="A28" s="114">
        <v>27</v>
      </c>
      <c r="B28" s="115" t="s">
        <v>237</v>
      </c>
      <c r="C28" s="114">
        <v>28</v>
      </c>
      <c r="D28" s="116">
        <v>11200</v>
      </c>
      <c r="E28" s="116">
        <v>165.7</v>
      </c>
      <c r="F28" s="116">
        <v>11365.7</v>
      </c>
    </row>
    <row r="29" spans="1:6">
      <c r="A29" s="114">
        <v>28</v>
      </c>
      <c r="B29" s="115" t="s">
        <v>874</v>
      </c>
      <c r="C29" s="114">
        <v>27</v>
      </c>
      <c r="D29" s="116">
        <v>10800</v>
      </c>
      <c r="E29" s="116">
        <v>258.7</v>
      </c>
      <c r="F29" s="116">
        <v>11058.7</v>
      </c>
    </row>
    <row r="30" spans="1:6">
      <c r="A30" s="114">
        <v>29</v>
      </c>
      <c r="B30" s="115" t="s">
        <v>876</v>
      </c>
      <c r="C30" s="114">
        <v>27</v>
      </c>
      <c r="D30" s="116">
        <v>10800</v>
      </c>
      <c r="E30" s="116">
        <v>196.8</v>
      </c>
      <c r="F30" s="116">
        <v>10996.8</v>
      </c>
    </row>
    <row r="31" spans="1:6">
      <c r="A31" s="114">
        <v>30</v>
      </c>
      <c r="B31" s="115" t="s">
        <v>301</v>
      </c>
      <c r="C31" s="114">
        <v>27</v>
      </c>
      <c r="D31" s="116">
        <v>10800</v>
      </c>
      <c r="E31" s="116">
        <v>162.19999999999999</v>
      </c>
      <c r="F31" s="116">
        <v>10962.2</v>
      </c>
    </row>
    <row r="32" spans="1:6">
      <c r="A32" s="114">
        <v>31</v>
      </c>
      <c r="B32" s="115" t="s">
        <v>1156</v>
      </c>
      <c r="C32" s="114">
        <v>27</v>
      </c>
      <c r="D32" s="116">
        <v>10800</v>
      </c>
      <c r="E32" s="116">
        <v>42.9</v>
      </c>
      <c r="F32" s="116">
        <v>10842.9</v>
      </c>
    </row>
    <row r="33" spans="1:6">
      <c r="A33" s="114">
        <v>32</v>
      </c>
      <c r="B33" s="115" t="s">
        <v>108</v>
      </c>
      <c r="C33" s="114">
        <v>24</v>
      </c>
      <c r="D33" s="116">
        <v>9600</v>
      </c>
      <c r="E33" s="116">
        <v>374</v>
      </c>
      <c r="F33" s="116">
        <v>9974</v>
      </c>
    </row>
    <row r="34" spans="1:6">
      <c r="A34" s="114">
        <v>33</v>
      </c>
      <c r="B34" s="115" t="s">
        <v>1157</v>
      </c>
      <c r="C34" s="114">
        <v>24</v>
      </c>
      <c r="D34" s="116">
        <v>9600</v>
      </c>
      <c r="E34" s="116">
        <v>126.2</v>
      </c>
      <c r="F34" s="116">
        <v>9726.2000000000007</v>
      </c>
    </row>
    <row r="35" spans="1:6">
      <c r="A35" s="114">
        <v>34</v>
      </c>
      <c r="B35" s="115" t="s">
        <v>1158</v>
      </c>
      <c r="C35" s="114">
        <v>24</v>
      </c>
      <c r="D35" s="116">
        <v>9600</v>
      </c>
      <c r="E35" s="116">
        <v>126.2</v>
      </c>
      <c r="F35" s="116">
        <v>9726.2000000000007</v>
      </c>
    </row>
    <row r="36" spans="1:6">
      <c r="A36" s="114">
        <v>35</v>
      </c>
      <c r="B36" s="115" t="s">
        <v>289</v>
      </c>
      <c r="C36" s="114">
        <v>23</v>
      </c>
      <c r="D36" s="116">
        <v>9200</v>
      </c>
      <c r="E36" s="116">
        <v>256.3</v>
      </c>
      <c r="F36" s="116">
        <v>9456.2999999999993</v>
      </c>
    </row>
    <row r="37" spans="1:6">
      <c r="A37" s="114">
        <v>36</v>
      </c>
      <c r="B37" s="115" t="s">
        <v>87</v>
      </c>
      <c r="C37" s="114">
        <v>22</v>
      </c>
      <c r="D37" s="116">
        <v>8800</v>
      </c>
      <c r="E37" s="116">
        <v>300.10000000000002</v>
      </c>
      <c r="F37" s="116">
        <v>9100.1</v>
      </c>
    </row>
    <row r="38" spans="1:6">
      <c r="A38" s="114">
        <v>37</v>
      </c>
      <c r="B38" s="115" t="s">
        <v>93</v>
      </c>
      <c r="C38" s="114">
        <v>17</v>
      </c>
      <c r="D38" s="116">
        <v>6800</v>
      </c>
      <c r="E38" s="116">
        <v>0</v>
      </c>
      <c r="F38" s="116">
        <v>6800</v>
      </c>
    </row>
    <row r="39" spans="1:6">
      <c r="A39" s="114">
        <v>38</v>
      </c>
      <c r="B39" s="115" t="s">
        <v>110</v>
      </c>
      <c r="C39" s="114">
        <v>17</v>
      </c>
      <c r="D39" s="116">
        <v>6800</v>
      </c>
      <c r="E39" s="116">
        <v>0</v>
      </c>
      <c r="F39" s="116">
        <v>6800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5"/>
  <dimension ref="A1:AE415"/>
  <sheetViews>
    <sheetView topLeftCell="B240" workbookViewId="0">
      <selection activeCell="T284" sqref="T284"/>
    </sheetView>
  </sheetViews>
  <sheetFormatPr defaultColWidth="9.140625" defaultRowHeight="12.75"/>
  <cols>
    <col min="1" max="1" width="18.7109375" style="58" customWidth="1"/>
    <col min="2" max="3" width="20" style="58" customWidth="1"/>
    <col min="4" max="4" width="8.85546875" customWidth="1"/>
    <col min="5" max="9" width="14" style="58" customWidth="1"/>
    <col min="10" max="10" width="9.140625" style="62"/>
    <col min="11" max="21" width="9.140625" style="58"/>
    <col min="22" max="22" width="8.85546875" customWidth="1"/>
    <col min="23" max="16384" width="9.140625" style="58"/>
  </cols>
  <sheetData>
    <row r="1" spans="1:31" ht="15">
      <c r="A1" s="49" t="s">
        <v>352</v>
      </c>
      <c r="B1" s="49" t="s">
        <v>353</v>
      </c>
      <c r="C1" s="49"/>
      <c r="D1" s="49" t="s">
        <v>424</v>
      </c>
      <c r="E1" s="49" t="s">
        <v>180</v>
      </c>
      <c r="F1" s="49" t="s">
        <v>425</v>
      </c>
      <c r="G1" s="49" t="s">
        <v>181</v>
      </c>
      <c r="H1" s="49" t="s">
        <v>182</v>
      </c>
      <c r="I1" s="64" t="s">
        <v>260</v>
      </c>
      <c r="J1" s="9" t="s">
        <v>168</v>
      </c>
      <c r="K1" s="11" t="s">
        <v>169</v>
      </c>
      <c r="L1" s="11" t="s">
        <v>170</v>
      </c>
      <c r="M1" s="9" t="s">
        <v>171</v>
      </c>
      <c r="N1" s="11" t="s">
        <v>172</v>
      </c>
      <c r="O1" s="11" t="s">
        <v>173</v>
      </c>
      <c r="P1" s="11" t="s">
        <v>174</v>
      </c>
      <c r="Q1" s="11" t="s">
        <v>175</v>
      </c>
      <c r="R1" s="11" t="s">
        <v>176</v>
      </c>
      <c r="S1" s="11" t="s">
        <v>177</v>
      </c>
      <c r="T1" s="11" t="s">
        <v>178</v>
      </c>
      <c r="U1" s="11" t="s">
        <v>179</v>
      </c>
      <c r="Z1" s="14" t="s">
        <v>198</v>
      </c>
      <c r="AA1" s="14" t="s">
        <v>186</v>
      </c>
      <c r="AB1" s="14" t="s">
        <v>187</v>
      </c>
      <c r="AC1"/>
      <c r="AD1" s="14"/>
      <c r="AE1"/>
    </row>
    <row r="2" spans="1:31">
      <c r="J2">
        <f>IFERROR(VLOOKUP($C2,Results!$B$2:$D$100,3,FALSE),0)</f>
        <v>0</v>
      </c>
      <c r="K2">
        <f>IFERROR(VLOOKUP($C2,Results!$B$2:$D$100,3,FALSE),0)</f>
        <v>0</v>
      </c>
      <c r="L2">
        <f>IFERROR(VLOOKUP($C2,Results!$B$2:$D$100,3,FALSE),0)</f>
        <v>0</v>
      </c>
      <c r="M2">
        <v>0</v>
      </c>
      <c r="N2">
        <v>0</v>
      </c>
      <c r="O2">
        <v>0</v>
      </c>
      <c r="P2">
        <v>0</v>
      </c>
      <c r="Q2">
        <f>IFERROR(VLOOKUP($C2,Results!$B$2:$D$100,3,FALSE),0)</f>
        <v>0</v>
      </c>
      <c r="R2">
        <v>0</v>
      </c>
      <c r="S2">
        <v>0</v>
      </c>
      <c r="T2">
        <f>IFERROR(VLOOKUP($C2,Results!$B$2:$D$100,3,FALSE),0)</f>
        <v>0</v>
      </c>
      <c r="U2">
        <f>IFERROR(VLOOKUP($C2,Results!$B$2:$D$100,3,FALSE),0)</f>
        <v>0</v>
      </c>
      <c r="V2">
        <f>COUNT(J2:U2)</f>
        <v>12</v>
      </c>
      <c r="Z2" s="15">
        <v>16</v>
      </c>
      <c r="AA2" s="15" t="s">
        <v>285</v>
      </c>
      <c r="AB2" s="15">
        <v>16</v>
      </c>
      <c r="AC2" s="15" t="s">
        <v>286</v>
      </c>
      <c r="AD2" s="15"/>
      <c r="AE2" s="15"/>
    </row>
    <row r="3" spans="1:31">
      <c r="A3" s="58" t="s">
        <v>527</v>
      </c>
      <c r="B3" s="61" t="s">
        <v>981</v>
      </c>
      <c r="C3" s="7" t="str">
        <f t="shared" ref="C3:C18" si="0">A3&amp;" "&amp;B3</f>
        <v>Hannah Osborne</v>
      </c>
      <c r="D3" t="s">
        <v>350</v>
      </c>
      <c r="E3" s="58" t="s">
        <v>644</v>
      </c>
      <c r="F3" s="60">
        <v>42736</v>
      </c>
      <c r="G3" s="9">
        <f t="shared" ref="G3:G34" si="1">DATEDIF(E3,F3,"Y")</f>
        <v>33</v>
      </c>
      <c r="H3" s="9">
        <f t="shared" ref="H3:H34" si="2">DATEDIF(E3,F3,"YM")</f>
        <v>4</v>
      </c>
      <c r="I3" s="58" t="str">
        <f t="shared" ref="I3:I49" si="3">VLOOKUP(G3,Z$2:AA$65,2,FALSE)</f>
        <v>16 - 34</v>
      </c>
      <c r="J3">
        <v>48</v>
      </c>
      <c r="K3">
        <v>29</v>
      </c>
      <c r="L3">
        <v>0</v>
      </c>
      <c r="M3">
        <v>49</v>
      </c>
      <c r="N3">
        <v>48</v>
      </c>
      <c r="O3">
        <v>0</v>
      </c>
      <c r="P3">
        <v>46</v>
      </c>
      <c r="Q3">
        <v>49</v>
      </c>
      <c r="R3">
        <v>50</v>
      </c>
      <c r="S3">
        <v>47</v>
      </c>
      <c r="T3">
        <f>IFERROR(VLOOKUP($C3,Results!$B$2:$D$100,3,FALSE),0)</f>
        <v>0</v>
      </c>
      <c r="U3"/>
      <c r="V3">
        <f>COUNT(J3:U3)</f>
        <v>11</v>
      </c>
      <c r="Z3" s="15">
        <v>17</v>
      </c>
      <c r="AA3" s="15" t="s">
        <v>285</v>
      </c>
      <c r="AB3" s="15">
        <v>17</v>
      </c>
      <c r="AC3" s="15" t="s">
        <v>286</v>
      </c>
      <c r="AD3" s="15"/>
      <c r="AE3" s="15"/>
    </row>
    <row r="4" spans="1:31">
      <c r="A4" s="58" t="s">
        <v>566</v>
      </c>
      <c r="B4" s="58" t="s">
        <v>53</v>
      </c>
      <c r="C4" s="7" t="str">
        <f t="shared" si="0"/>
        <v>Samantha Hill</v>
      </c>
      <c r="D4" t="s">
        <v>350</v>
      </c>
      <c r="E4" s="58" t="s">
        <v>747</v>
      </c>
      <c r="F4" s="60">
        <v>42736</v>
      </c>
      <c r="G4" s="9">
        <f t="shared" si="1"/>
        <v>30</v>
      </c>
      <c r="H4" s="9">
        <f t="shared" si="2"/>
        <v>7</v>
      </c>
      <c r="I4" s="58" t="str">
        <f t="shared" si="3"/>
        <v>16 - 34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>IFERROR(VLOOKUP($C4,Results!$B$2:$D$100,3,FALSE),0)</f>
        <v>0</v>
      </c>
      <c r="U4"/>
      <c r="V4">
        <f t="shared" ref="V4:V67" si="4">COUNT(J4:U4)</f>
        <v>11</v>
      </c>
      <c r="Z4" s="15">
        <v>18</v>
      </c>
      <c r="AA4" s="15" t="s">
        <v>285</v>
      </c>
      <c r="AB4" s="15">
        <v>18</v>
      </c>
      <c r="AC4" s="15" t="s">
        <v>286</v>
      </c>
      <c r="AD4" s="15"/>
      <c r="AE4" s="15"/>
    </row>
    <row r="5" spans="1:31">
      <c r="A5" s="63" t="s">
        <v>833</v>
      </c>
      <c r="B5" s="63" t="s">
        <v>834</v>
      </c>
      <c r="C5" s="61" t="str">
        <f t="shared" si="0"/>
        <v>Mary Pritchard</v>
      </c>
      <c r="D5" s="63" t="s">
        <v>350</v>
      </c>
      <c r="E5" s="60">
        <v>30648</v>
      </c>
      <c r="F5" s="60">
        <v>42736</v>
      </c>
      <c r="G5" s="9">
        <f t="shared" si="1"/>
        <v>33</v>
      </c>
      <c r="H5" s="9">
        <f t="shared" si="2"/>
        <v>1</v>
      </c>
      <c r="I5" s="58" t="str">
        <f t="shared" si="3"/>
        <v>16 - 34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>IFERROR(VLOOKUP($C5,Results!$B$2:$D$100,3,FALSE),0)</f>
        <v>0</v>
      </c>
      <c r="U5"/>
      <c r="V5">
        <f t="shared" si="4"/>
        <v>11</v>
      </c>
      <c r="Z5" s="15">
        <v>19</v>
      </c>
      <c r="AA5" s="15" t="s">
        <v>285</v>
      </c>
      <c r="AB5" s="15">
        <v>19</v>
      </c>
      <c r="AC5" s="15" t="s">
        <v>286</v>
      </c>
      <c r="AD5" s="15"/>
      <c r="AE5" s="15"/>
    </row>
    <row r="6" spans="1:31">
      <c r="A6" s="63" t="s">
        <v>6</v>
      </c>
      <c r="B6" s="63" t="s">
        <v>835</v>
      </c>
      <c r="C6" s="61" t="str">
        <f t="shared" si="0"/>
        <v>Kate Hawkesford</v>
      </c>
      <c r="D6" s="63" t="s">
        <v>350</v>
      </c>
      <c r="E6" s="60">
        <v>30787</v>
      </c>
      <c r="F6" s="60">
        <v>42736</v>
      </c>
      <c r="G6" s="9">
        <f t="shared" si="1"/>
        <v>32</v>
      </c>
      <c r="H6" s="9">
        <f t="shared" si="2"/>
        <v>8</v>
      </c>
      <c r="I6" s="58" t="str">
        <f t="shared" si="3"/>
        <v>16 - 34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>IFERROR(VLOOKUP($C6,Results!$B$2:$D$100,3,FALSE),0)</f>
        <v>0</v>
      </c>
      <c r="U6"/>
      <c r="V6">
        <f t="shared" si="4"/>
        <v>11</v>
      </c>
      <c r="Z6" s="15">
        <v>20</v>
      </c>
      <c r="AA6" s="15" t="s">
        <v>285</v>
      </c>
      <c r="AB6" s="15">
        <v>20</v>
      </c>
      <c r="AC6" s="15" t="s">
        <v>286</v>
      </c>
      <c r="AD6" s="15"/>
      <c r="AE6" s="15"/>
    </row>
    <row r="7" spans="1:31">
      <c r="A7" s="58" t="s">
        <v>430</v>
      </c>
      <c r="B7" s="58" t="s">
        <v>431</v>
      </c>
      <c r="C7" s="7" t="str">
        <f t="shared" si="0"/>
        <v>Laura Mann</v>
      </c>
      <c r="D7" t="s">
        <v>784</v>
      </c>
      <c r="E7" s="58" t="s">
        <v>674</v>
      </c>
      <c r="F7" s="60">
        <v>42736</v>
      </c>
      <c r="G7" s="9">
        <f t="shared" si="1"/>
        <v>24</v>
      </c>
      <c r="H7" s="9">
        <f t="shared" si="2"/>
        <v>10</v>
      </c>
      <c r="I7" s="58" t="str">
        <f t="shared" si="3"/>
        <v>16 - 34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>IFERROR(VLOOKUP($C7,Results!$B$2:$D$100,3,FALSE),0)</f>
        <v>0</v>
      </c>
      <c r="U7"/>
      <c r="V7">
        <f t="shared" si="4"/>
        <v>11</v>
      </c>
      <c r="Z7" s="15">
        <v>21</v>
      </c>
      <c r="AA7" s="15" t="s">
        <v>285</v>
      </c>
      <c r="AB7" s="15">
        <v>21</v>
      </c>
      <c r="AC7" s="15" t="s">
        <v>286</v>
      </c>
      <c r="AD7" s="15"/>
      <c r="AE7" s="15"/>
    </row>
    <row r="8" spans="1:31">
      <c r="A8" s="63" t="s">
        <v>836</v>
      </c>
      <c r="B8" s="63" t="s">
        <v>837</v>
      </c>
      <c r="C8" s="61" t="str">
        <f t="shared" si="0"/>
        <v>Bayley Pielow</v>
      </c>
      <c r="D8" s="63" t="s">
        <v>350</v>
      </c>
      <c r="E8" s="58" t="s">
        <v>873</v>
      </c>
      <c r="F8" s="60">
        <v>42736</v>
      </c>
      <c r="G8" s="9">
        <f t="shared" si="1"/>
        <v>28</v>
      </c>
      <c r="H8" s="9">
        <f t="shared" si="2"/>
        <v>7</v>
      </c>
      <c r="I8" s="58" t="str">
        <f t="shared" si="3"/>
        <v>16 - 34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>IFERROR(VLOOKUP($C8,Results!$B$2:$D$100,3,FALSE),0)</f>
        <v>0</v>
      </c>
      <c r="U8"/>
      <c r="V8">
        <f t="shared" si="4"/>
        <v>11</v>
      </c>
      <c r="Z8" s="15">
        <v>22</v>
      </c>
      <c r="AA8" s="15" t="s">
        <v>285</v>
      </c>
      <c r="AB8" s="15">
        <v>22</v>
      </c>
      <c r="AC8" s="15" t="s">
        <v>286</v>
      </c>
      <c r="AD8" s="15"/>
      <c r="AE8" s="15"/>
    </row>
    <row r="9" spans="1:31">
      <c r="A9" s="61" t="s">
        <v>536</v>
      </c>
      <c r="B9" s="58" t="s">
        <v>537</v>
      </c>
      <c r="C9" s="7" t="str">
        <f t="shared" si="0"/>
        <v>karen jackson</v>
      </c>
      <c r="D9" t="s">
        <v>784</v>
      </c>
      <c r="E9" s="73">
        <v>31026</v>
      </c>
      <c r="F9" s="60">
        <v>42736</v>
      </c>
      <c r="G9" s="9">
        <f t="shared" si="1"/>
        <v>32</v>
      </c>
      <c r="H9" s="9">
        <f t="shared" si="2"/>
        <v>0</v>
      </c>
      <c r="I9" s="58" t="str">
        <f t="shared" si="3"/>
        <v>16 - 34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>IFERROR(VLOOKUP($C9,Results!$B$2:$D$100,3,FALSE),0)</f>
        <v>0</v>
      </c>
      <c r="U9"/>
      <c r="V9">
        <f t="shared" si="4"/>
        <v>11</v>
      </c>
      <c r="Z9" s="15">
        <v>23</v>
      </c>
      <c r="AA9" s="15" t="s">
        <v>285</v>
      </c>
      <c r="AB9" s="15">
        <v>23</v>
      </c>
      <c r="AC9" s="15" t="s">
        <v>286</v>
      </c>
      <c r="AD9" s="15"/>
      <c r="AE9" s="15"/>
    </row>
    <row r="10" spans="1:31">
      <c r="A10" s="58" t="s">
        <v>549</v>
      </c>
      <c r="B10" s="58" t="s">
        <v>550</v>
      </c>
      <c r="C10" s="7" t="str">
        <f t="shared" si="0"/>
        <v>Naoko Adachi</v>
      </c>
      <c r="D10" t="s">
        <v>350</v>
      </c>
      <c r="E10" s="58" t="s">
        <v>702</v>
      </c>
      <c r="F10" s="60">
        <v>42736</v>
      </c>
      <c r="G10" s="9">
        <f t="shared" si="1"/>
        <v>33</v>
      </c>
      <c r="H10" s="9">
        <f t="shared" si="2"/>
        <v>4</v>
      </c>
      <c r="I10" s="58" t="str">
        <f t="shared" si="3"/>
        <v>16 - 34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>IFERROR(VLOOKUP($C10,Results!$B$2:$D$100,3,FALSE),0)</f>
        <v>0</v>
      </c>
      <c r="U10"/>
      <c r="V10">
        <f t="shared" si="4"/>
        <v>11</v>
      </c>
      <c r="Z10" s="15">
        <v>24</v>
      </c>
      <c r="AA10" s="15" t="s">
        <v>285</v>
      </c>
      <c r="AB10" s="15">
        <v>24</v>
      </c>
      <c r="AC10" s="15" t="s">
        <v>286</v>
      </c>
      <c r="AD10" s="15"/>
      <c r="AE10" s="15"/>
    </row>
    <row r="11" spans="1:31">
      <c r="A11" s="58" t="s">
        <v>288</v>
      </c>
      <c r="B11" s="58" t="s">
        <v>518</v>
      </c>
      <c r="C11" s="7" t="str">
        <f t="shared" si="0"/>
        <v>Christine Pastrak</v>
      </c>
      <c r="D11" t="s">
        <v>350</v>
      </c>
      <c r="E11" s="58" t="s">
        <v>607</v>
      </c>
      <c r="F11" s="60">
        <v>42736</v>
      </c>
      <c r="G11" s="9">
        <f t="shared" si="1"/>
        <v>34</v>
      </c>
      <c r="H11" s="9">
        <f t="shared" si="2"/>
        <v>1</v>
      </c>
      <c r="I11" s="58" t="str">
        <f t="shared" si="3"/>
        <v>16 - 34</v>
      </c>
      <c r="J11">
        <v>0</v>
      </c>
      <c r="K11">
        <v>0</v>
      </c>
      <c r="L11">
        <v>0</v>
      </c>
      <c r="M11">
        <v>0</v>
      </c>
      <c r="N11">
        <v>0</v>
      </c>
      <c r="O11">
        <v>36</v>
      </c>
      <c r="P11">
        <v>0</v>
      </c>
      <c r="Q11">
        <v>0</v>
      </c>
      <c r="R11">
        <v>0</v>
      </c>
      <c r="S11">
        <v>0</v>
      </c>
      <c r="T11">
        <f>IFERROR(VLOOKUP($C11,Results!$B$2:$D$100,3,FALSE),0)</f>
        <v>0</v>
      </c>
      <c r="U11"/>
      <c r="V11">
        <f t="shared" si="4"/>
        <v>11</v>
      </c>
      <c r="Z11" s="15">
        <v>25</v>
      </c>
      <c r="AA11" s="15" t="s">
        <v>285</v>
      </c>
      <c r="AB11" s="15">
        <v>25</v>
      </c>
      <c r="AC11" s="15" t="s">
        <v>286</v>
      </c>
      <c r="AD11" s="15"/>
      <c r="AE11" s="15"/>
    </row>
    <row r="12" spans="1:31">
      <c r="A12" s="63" t="s">
        <v>6</v>
      </c>
      <c r="B12" s="63" t="s">
        <v>861</v>
      </c>
      <c r="C12" s="61" t="str">
        <f t="shared" si="0"/>
        <v>Kate Grant</v>
      </c>
      <c r="D12" s="3" t="s">
        <v>350</v>
      </c>
      <c r="E12" s="71">
        <v>30289</v>
      </c>
      <c r="F12" s="60">
        <v>42736</v>
      </c>
      <c r="G12" s="9">
        <f t="shared" si="1"/>
        <v>34</v>
      </c>
      <c r="H12" s="9">
        <f t="shared" si="2"/>
        <v>0</v>
      </c>
      <c r="I12" s="58" t="str">
        <f t="shared" si="3"/>
        <v>16 - 34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>IFERROR(VLOOKUP($C12,Results!$B$2:$D$100,3,FALSE),0)</f>
        <v>0</v>
      </c>
      <c r="U12"/>
      <c r="V12">
        <f t="shared" si="4"/>
        <v>11</v>
      </c>
      <c r="Z12" s="15">
        <v>26</v>
      </c>
      <c r="AA12" s="15" t="s">
        <v>285</v>
      </c>
      <c r="AB12" s="15">
        <v>26</v>
      </c>
      <c r="AC12" s="15" t="s">
        <v>286</v>
      </c>
      <c r="AD12" s="15"/>
      <c r="AE12" s="15"/>
    </row>
    <row r="13" spans="1:31">
      <c r="A13" s="58" t="s">
        <v>432</v>
      </c>
      <c r="B13" s="58" t="s">
        <v>433</v>
      </c>
      <c r="C13" s="7" t="str">
        <f t="shared" si="0"/>
        <v>Morgan Alcock</v>
      </c>
      <c r="D13" t="s">
        <v>350</v>
      </c>
      <c r="E13" s="58" t="s">
        <v>687</v>
      </c>
      <c r="F13" s="60">
        <v>42736</v>
      </c>
      <c r="G13" s="9">
        <f t="shared" si="1"/>
        <v>20</v>
      </c>
      <c r="H13" s="9">
        <f t="shared" si="2"/>
        <v>9</v>
      </c>
      <c r="I13" s="58" t="str">
        <f t="shared" si="3"/>
        <v>16 - 34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>IFERROR(VLOOKUP($C13,Results!$B$2:$D$100,3,FALSE),0)</f>
        <v>0</v>
      </c>
      <c r="U13"/>
      <c r="V13">
        <f t="shared" si="4"/>
        <v>11</v>
      </c>
      <c r="Z13" s="15">
        <v>27</v>
      </c>
      <c r="AA13" s="15" t="s">
        <v>285</v>
      </c>
      <c r="AB13" s="15">
        <v>27</v>
      </c>
      <c r="AC13" s="15" t="s">
        <v>286</v>
      </c>
      <c r="AD13" s="15"/>
      <c r="AE13" s="15"/>
    </row>
    <row r="14" spans="1:31">
      <c r="A14" s="58" t="s">
        <v>557</v>
      </c>
      <c r="B14" s="58" t="s">
        <v>558</v>
      </c>
      <c r="C14" s="7" t="str">
        <f t="shared" si="0"/>
        <v>Tasneem Pope</v>
      </c>
      <c r="D14" t="s">
        <v>350</v>
      </c>
      <c r="E14" s="58" t="s">
        <v>725</v>
      </c>
      <c r="F14" s="60">
        <v>42736</v>
      </c>
      <c r="G14" s="9">
        <f t="shared" si="1"/>
        <v>21</v>
      </c>
      <c r="H14" s="9">
        <f t="shared" si="2"/>
        <v>3</v>
      </c>
      <c r="I14" s="58" t="str">
        <f t="shared" si="3"/>
        <v>16 - 34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>IFERROR(VLOOKUP($C14,Results!$B$2:$D$100,3,FALSE),0)</f>
        <v>0</v>
      </c>
      <c r="U14"/>
      <c r="V14">
        <f t="shared" si="4"/>
        <v>11</v>
      </c>
      <c r="Z14" s="15">
        <v>28</v>
      </c>
      <c r="AA14" s="15" t="s">
        <v>285</v>
      </c>
      <c r="AB14" s="15">
        <v>28</v>
      </c>
      <c r="AC14" s="15" t="s">
        <v>286</v>
      </c>
      <c r="AD14" s="15"/>
      <c r="AE14" s="15"/>
    </row>
    <row r="15" spans="1:31">
      <c r="A15" s="58" t="s">
        <v>411</v>
      </c>
      <c r="B15" s="58" t="s">
        <v>412</v>
      </c>
      <c r="C15" s="7" t="str">
        <f t="shared" si="0"/>
        <v>Zoe Chandler</v>
      </c>
      <c r="D15" t="s">
        <v>350</v>
      </c>
      <c r="E15" s="58" t="s">
        <v>782</v>
      </c>
      <c r="F15" s="60">
        <v>42736</v>
      </c>
      <c r="G15" s="9">
        <f t="shared" si="1"/>
        <v>21</v>
      </c>
      <c r="H15" s="9">
        <f t="shared" si="2"/>
        <v>10</v>
      </c>
      <c r="I15" s="58" t="str">
        <f t="shared" si="3"/>
        <v>16 - 34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>IFERROR(VLOOKUP($C15,Results!$B$2:$D$100,3,FALSE),0)</f>
        <v>0</v>
      </c>
      <c r="U15"/>
      <c r="V15">
        <f t="shared" si="4"/>
        <v>11</v>
      </c>
      <c r="Z15" s="15">
        <v>29</v>
      </c>
      <c r="AA15" s="15" t="s">
        <v>285</v>
      </c>
      <c r="AB15" s="15">
        <v>29</v>
      </c>
      <c r="AC15" s="15" t="s">
        <v>286</v>
      </c>
      <c r="AD15" s="15"/>
      <c r="AE15" s="15"/>
    </row>
    <row r="16" spans="1:31">
      <c r="A16" s="58" t="s">
        <v>355</v>
      </c>
      <c r="B16" s="58" t="s">
        <v>356</v>
      </c>
      <c r="C16" s="7" t="str">
        <f t="shared" si="0"/>
        <v>Eloise Du Luart</v>
      </c>
      <c r="D16" t="s">
        <v>350</v>
      </c>
      <c r="E16" s="58" t="s">
        <v>627</v>
      </c>
      <c r="F16" s="60">
        <v>42736</v>
      </c>
      <c r="G16" s="9">
        <f t="shared" si="1"/>
        <v>23</v>
      </c>
      <c r="H16" s="9">
        <f t="shared" si="2"/>
        <v>10</v>
      </c>
      <c r="I16" s="58" t="str">
        <f t="shared" si="3"/>
        <v>16 - 34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>IFERROR(VLOOKUP($C16,Results!$B$2:$D$100,3,FALSE),0)</f>
        <v>0</v>
      </c>
      <c r="U16"/>
      <c r="V16">
        <f t="shared" si="4"/>
        <v>11</v>
      </c>
      <c r="Z16" s="15">
        <v>30</v>
      </c>
      <c r="AA16" s="15" t="s">
        <v>285</v>
      </c>
      <c r="AB16" s="15">
        <v>30</v>
      </c>
      <c r="AC16" s="15" t="s">
        <v>286</v>
      </c>
      <c r="AD16" s="15"/>
      <c r="AE16" s="15"/>
    </row>
    <row r="17" spans="1:31">
      <c r="A17" s="58" t="s">
        <v>426</v>
      </c>
      <c r="B17" s="58" t="s">
        <v>427</v>
      </c>
      <c r="C17" s="7" t="str">
        <f t="shared" si="0"/>
        <v>Charlotte Best</v>
      </c>
      <c r="D17" t="s">
        <v>350</v>
      </c>
      <c r="E17" s="58" t="s">
        <v>600</v>
      </c>
      <c r="F17" s="60">
        <v>42736</v>
      </c>
      <c r="G17" s="9">
        <f t="shared" si="1"/>
        <v>30</v>
      </c>
      <c r="H17" s="9">
        <f t="shared" si="2"/>
        <v>8</v>
      </c>
      <c r="I17" s="58" t="str">
        <f t="shared" si="3"/>
        <v>16 - 34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>IFERROR(VLOOKUP($C17,Results!$B$2:$D$100,3,FALSE),0)</f>
        <v>0</v>
      </c>
      <c r="U17"/>
      <c r="V17">
        <f t="shared" si="4"/>
        <v>11</v>
      </c>
      <c r="Z17" s="15">
        <v>31</v>
      </c>
      <c r="AA17" s="15" t="s">
        <v>285</v>
      </c>
      <c r="AB17" s="15">
        <v>31</v>
      </c>
      <c r="AC17" s="15" t="s">
        <v>286</v>
      </c>
      <c r="AD17" s="15"/>
      <c r="AE17" s="15"/>
    </row>
    <row r="18" spans="1:31">
      <c r="A18" s="58" t="s">
        <v>542</v>
      </c>
      <c r="B18" s="58" t="s">
        <v>543</v>
      </c>
      <c r="C18" s="7" t="str">
        <f t="shared" si="0"/>
        <v>Kinga Koluch</v>
      </c>
      <c r="D18" t="s">
        <v>784</v>
      </c>
      <c r="E18" s="58" t="s">
        <v>672</v>
      </c>
      <c r="F18" s="60">
        <v>42736</v>
      </c>
      <c r="G18" s="9">
        <f t="shared" si="1"/>
        <v>30</v>
      </c>
      <c r="H18" s="9">
        <f t="shared" si="2"/>
        <v>11</v>
      </c>
      <c r="I18" s="58" t="str">
        <f t="shared" si="3"/>
        <v>16 - 34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>IFERROR(VLOOKUP($C18,Results!$B$2:$D$100,3,FALSE),0)</f>
        <v>0</v>
      </c>
      <c r="U18"/>
      <c r="V18">
        <f t="shared" si="4"/>
        <v>11</v>
      </c>
      <c r="Z18" s="15">
        <v>32</v>
      </c>
      <c r="AA18" s="15" t="s">
        <v>285</v>
      </c>
      <c r="AB18" s="15">
        <v>32</v>
      </c>
      <c r="AC18" s="15" t="s">
        <v>286</v>
      </c>
      <c r="AD18" s="15"/>
      <c r="AE18" s="15"/>
    </row>
    <row r="19" spans="1:31">
      <c r="A19" s="86" t="s">
        <v>922</v>
      </c>
      <c r="B19" s="86" t="s">
        <v>565</v>
      </c>
      <c r="C19" s="86" t="s">
        <v>921</v>
      </c>
      <c r="D19" s="86" t="s">
        <v>350</v>
      </c>
      <c r="E19" s="85">
        <v>30822</v>
      </c>
      <c r="F19" s="60">
        <v>42736</v>
      </c>
      <c r="G19" s="76">
        <f t="shared" si="1"/>
        <v>32</v>
      </c>
      <c r="H19" s="76">
        <f t="shared" si="2"/>
        <v>7</v>
      </c>
      <c r="I19" s="58" t="str">
        <f t="shared" si="3"/>
        <v>16 - 34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>IFERROR(VLOOKUP($C19,Results!$B$2:$D$100,3,FALSE),0)</f>
        <v>0</v>
      </c>
      <c r="V19">
        <f t="shared" si="4"/>
        <v>11</v>
      </c>
      <c r="Z19" s="15">
        <v>33</v>
      </c>
      <c r="AA19" s="15" t="s">
        <v>285</v>
      </c>
      <c r="AB19" s="15">
        <v>33</v>
      </c>
      <c r="AC19" s="15" t="s">
        <v>286</v>
      </c>
      <c r="AD19" s="15"/>
      <c r="AE19" s="15"/>
    </row>
    <row r="20" spans="1:31">
      <c r="A20" s="61" t="s">
        <v>913</v>
      </c>
      <c r="B20" s="61" t="s">
        <v>934</v>
      </c>
      <c r="C20" s="61" t="str">
        <f>A20&amp;" "&amp;B20</f>
        <v>Tara Lambert</v>
      </c>
      <c r="D20" s="61" t="s">
        <v>350</v>
      </c>
      <c r="E20" s="60">
        <v>28368</v>
      </c>
      <c r="F20" s="60">
        <v>42736</v>
      </c>
      <c r="G20" s="76">
        <f t="shared" si="1"/>
        <v>39</v>
      </c>
      <c r="H20" s="76">
        <f t="shared" si="2"/>
        <v>4</v>
      </c>
      <c r="I20" s="58" t="str">
        <f t="shared" si="3"/>
        <v>35 - 39</v>
      </c>
      <c r="J20">
        <v>42</v>
      </c>
      <c r="K20">
        <v>0</v>
      </c>
      <c r="L20">
        <v>0</v>
      </c>
      <c r="M20">
        <v>36</v>
      </c>
      <c r="N20">
        <v>41</v>
      </c>
      <c r="O20">
        <v>38</v>
      </c>
      <c r="P20">
        <v>37</v>
      </c>
      <c r="Q20">
        <v>42</v>
      </c>
      <c r="R20">
        <v>0</v>
      </c>
      <c r="S20">
        <v>40</v>
      </c>
      <c r="T20">
        <f>IFERROR(VLOOKUP($C20,Results!$B$2:$D$100,3,FALSE),0)</f>
        <v>46</v>
      </c>
      <c r="V20">
        <f t="shared" si="4"/>
        <v>11</v>
      </c>
      <c r="Z20" s="15">
        <v>34</v>
      </c>
      <c r="AA20" s="15" t="s">
        <v>285</v>
      </c>
      <c r="AB20" s="15">
        <v>34</v>
      </c>
      <c r="AC20" s="15" t="s">
        <v>286</v>
      </c>
      <c r="AD20" s="15"/>
      <c r="AE20" s="15"/>
    </row>
    <row r="21" spans="1:31">
      <c r="A21" s="61" t="s">
        <v>51</v>
      </c>
      <c r="B21" s="61" t="s">
        <v>869</v>
      </c>
      <c r="C21" s="61" t="str">
        <f t="shared" ref="C21:C52" si="5">A21&amp;" "&amp;B21</f>
        <v>Emma Parkin</v>
      </c>
      <c r="D21" s="3" t="s">
        <v>350</v>
      </c>
      <c r="E21" s="60">
        <v>28184</v>
      </c>
      <c r="F21" s="60">
        <v>42736</v>
      </c>
      <c r="G21" s="9">
        <f t="shared" si="1"/>
        <v>39</v>
      </c>
      <c r="H21" s="9">
        <f t="shared" si="2"/>
        <v>10</v>
      </c>
      <c r="I21" s="58" t="str">
        <f t="shared" si="3"/>
        <v>35 - 39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>IFERROR(VLOOKUP($C21,Results!$B$2:$D$100,3,FALSE),0)</f>
        <v>0</v>
      </c>
      <c r="U21"/>
      <c r="V21">
        <f t="shared" si="4"/>
        <v>11</v>
      </c>
      <c r="Z21" s="15">
        <v>35</v>
      </c>
      <c r="AA21" s="15" t="s">
        <v>188</v>
      </c>
      <c r="AB21" s="15">
        <v>35</v>
      </c>
      <c r="AC21" s="15" t="s">
        <v>286</v>
      </c>
      <c r="AD21" s="15"/>
      <c r="AE21" s="15"/>
    </row>
    <row r="22" spans="1:31">
      <c r="A22" s="63" t="s">
        <v>838</v>
      </c>
      <c r="B22" s="63" t="s">
        <v>839</v>
      </c>
      <c r="C22" s="61" t="str">
        <f t="shared" si="5"/>
        <v>Emmie Fulton</v>
      </c>
      <c r="D22" s="3" t="s">
        <v>350</v>
      </c>
      <c r="E22" s="59">
        <v>29348</v>
      </c>
      <c r="F22" s="60">
        <v>42736</v>
      </c>
      <c r="G22" s="9">
        <f t="shared" si="1"/>
        <v>36</v>
      </c>
      <c r="H22" s="9">
        <f t="shared" si="2"/>
        <v>7</v>
      </c>
      <c r="I22" s="58" t="str">
        <f t="shared" si="3"/>
        <v>35 - 39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>IFERROR(VLOOKUP($C22,Results!$B$2:$D$100,3,FALSE),0)</f>
        <v>0</v>
      </c>
      <c r="U22"/>
      <c r="V22">
        <f t="shared" si="4"/>
        <v>11</v>
      </c>
      <c r="Z22" s="15">
        <v>36</v>
      </c>
      <c r="AA22" s="15" t="s">
        <v>188</v>
      </c>
      <c r="AB22" s="15">
        <v>36</v>
      </c>
      <c r="AC22" s="15" t="s">
        <v>286</v>
      </c>
      <c r="AD22" s="15"/>
      <c r="AE22" s="15"/>
    </row>
    <row r="23" spans="1:31">
      <c r="A23" s="58" t="s">
        <v>372</v>
      </c>
      <c r="B23" s="58" t="s">
        <v>148</v>
      </c>
      <c r="C23" s="7" t="str">
        <f t="shared" si="5"/>
        <v>Nadezhda Svetlakova-Doyle</v>
      </c>
      <c r="D23" t="s">
        <v>350</v>
      </c>
      <c r="E23" s="58" t="s">
        <v>727</v>
      </c>
      <c r="F23" s="60">
        <v>42736</v>
      </c>
      <c r="G23" s="9">
        <f t="shared" si="1"/>
        <v>35</v>
      </c>
      <c r="H23" s="9">
        <f t="shared" si="2"/>
        <v>9</v>
      </c>
      <c r="I23" s="58" t="str">
        <f t="shared" si="3"/>
        <v>35 - 39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>IFERROR(VLOOKUP($C23,Results!$B$2:$D$100,3,FALSE),0)</f>
        <v>0</v>
      </c>
      <c r="U23"/>
      <c r="V23">
        <f t="shared" si="4"/>
        <v>11</v>
      </c>
      <c r="Z23" s="15">
        <v>37</v>
      </c>
      <c r="AA23" s="15" t="s">
        <v>188</v>
      </c>
      <c r="AB23" s="15">
        <v>37</v>
      </c>
      <c r="AC23" s="15" t="s">
        <v>286</v>
      </c>
      <c r="AD23" s="15"/>
      <c r="AE23" s="15"/>
    </row>
    <row r="24" spans="1:31">
      <c r="A24" s="58" t="s">
        <v>503</v>
      </c>
      <c r="B24" s="58" t="s">
        <v>504</v>
      </c>
      <c r="C24" s="7" t="str">
        <f t="shared" si="5"/>
        <v>Aimee Spicer</v>
      </c>
      <c r="D24" t="s">
        <v>350</v>
      </c>
      <c r="E24" s="58" t="s">
        <v>576</v>
      </c>
      <c r="F24" s="60">
        <v>42736</v>
      </c>
      <c r="G24" s="9">
        <f t="shared" si="1"/>
        <v>36</v>
      </c>
      <c r="H24" s="9">
        <f t="shared" si="2"/>
        <v>0</v>
      </c>
      <c r="I24" s="58" t="str">
        <f t="shared" si="3"/>
        <v>35 - 39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>IFERROR(VLOOKUP($C24,Results!$B$2:$D$100,3,FALSE),0)</f>
        <v>0</v>
      </c>
      <c r="U24"/>
      <c r="V24">
        <f t="shared" si="4"/>
        <v>11</v>
      </c>
      <c r="Z24" s="15">
        <v>38</v>
      </c>
      <c r="AA24" s="15" t="s">
        <v>188</v>
      </c>
      <c r="AB24" s="15">
        <v>38</v>
      </c>
      <c r="AC24" s="15" t="s">
        <v>286</v>
      </c>
      <c r="AD24" s="15"/>
      <c r="AE24" s="15"/>
    </row>
    <row r="25" spans="1:31">
      <c r="A25" s="58" t="s">
        <v>416</v>
      </c>
      <c r="B25" s="58" t="s">
        <v>417</v>
      </c>
      <c r="C25" s="7" t="str">
        <f t="shared" si="5"/>
        <v>Maria Haslam</v>
      </c>
      <c r="D25" t="s">
        <v>350</v>
      </c>
      <c r="E25" s="58" t="s">
        <v>688</v>
      </c>
      <c r="F25" s="60">
        <v>42736</v>
      </c>
      <c r="G25" s="9">
        <f t="shared" si="1"/>
        <v>36</v>
      </c>
      <c r="H25" s="9">
        <f t="shared" si="2"/>
        <v>4</v>
      </c>
      <c r="I25" s="58" t="str">
        <f t="shared" si="3"/>
        <v>35 - 39</v>
      </c>
      <c r="J25">
        <v>47</v>
      </c>
      <c r="K25">
        <v>46</v>
      </c>
      <c r="L25">
        <v>48</v>
      </c>
      <c r="M25">
        <v>0</v>
      </c>
      <c r="N25">
        <v>0</v>
      </c>
      <c r="O25">
        <v>47</v>
      </c>
      <c r="P25">
        <v>47</v>
      </c>
      <c r="Q25">
        <v>48</v>
      </c>
      <c r="R25">
        <v>0</v>
      </c>
      <c r="S25">
        <v>48</v>
      </c>
      <c r="T25">
        <f>IFERROR(VLOOKUP($C25,Results!$B$2:$D$100,3,FALSE),0)</f>
        <v>0</v>
      </c>
      <c r="U25"/>
      <c r="V25">
        <f t="shared" si="4"/>
        <v>11</v>
      </c>
      <c r="Z25" s="15">
        <v>39</v>
      </c>
      <c r="AA25" s="15" t="s">
        <v>188</v>
      </c>
      <c r="AB25" s="15">
        <v>39</v>
      </c>
      <c r="AC25" s="15" t="s">
        <v>286</v>
      </c>
      <c r="AD25" s="15"/>
      <c r="AE25" s="15"/>
    </row>
    <row r="26" spans="1:31">
      <c r="A26" s="58" t="s">
        <v>139</v>
      </c>
      <c r="B26" s="58" t="s">
        <v>312</v>
      </c>
      <c r="C26" s="7" t="str">
        <f t="shared" si="5"/>
        <v>Helen Ferguson</v>
      </c>
      <c r="D26" t="s">
        <v>350</v>
      </c>
      <c r="E26" s="58" t="s">
        <v>642</v>
      </c>
      <c r="F26" s="60">
        <v>42736</v>
      </c>
      <c r="G26" s="9">
        <f t="shared" si="1"/>
        <v>37</v>
      </c>
      <c r="H26" s="9">
        <f t="shared" si="2"/>
        <v>2</v>
      </c>
      <c r="I26" s="58" t="str">
        <f t="shared" si="3"/>
        <v>35 - 39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>IFERROR(VLOOKUP($C26,Results!$B$2:$D$100,3,FALSE),0)</f>
        <v>0</v>
      </c>
      <c r="U26"/>
      <c r="V26">
        <f t="shared" si="4"/>
        <v>11</v>
      </c>
      <c r="Z26" s="15">
        <v>40</v>
      </c>
      <c r="AA26" s="15" t="s">
        <v>189</v>
      </c>
      <c r="AB26" s="15">
        <v>40</v>
      </c>
      <c r="AC26" s="15" t="s">
        <v>189</v>
      </c>
      <c r="AD26" s="15"/>
      <c r="AE26" s="15"/>
    </row>
    <row r="27" spans="1:31">
      <c r="A27" s="58" t="s">
        <v>232</v>
      </c>
      <c r="B27" s="58" t="s">
        <v>231</v>
      </c>
      <c r="C27" s="7" t="str">
        <f t="shared" si="5"/>
        <v>Megan Johnston</v>
      </c>
      <c r="D27" t="s">
        <v>350</v>
      </c>
      <c r="E27" s="58" t="s">
        <v>696</v>
      </c>
      <c r="F27" s="60">
        <v>42736</v>
      </c>
      <c r="G27" s="9">
        <f t="shared" si="1"/>
        <v>37</v>
      </c>
      <c r="H27" s="9">
        <f t="shared" si="2"/>
        <v>2</v>
      </c>
      <c r="I27" s="58" t="str">
        <f t="shared" si="3"/>
        <v>35 - 39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>IFERROR(VLOOKUP($C27,Results!$B$2:$D$100,3,FALSE),0)</f>
        <v>0</v>
      </c>
      <c r="U27"/>
      <c r="V27">
        <f t="shared" si="4"/>
        <v>11</v>
      </c>
      <c r="Z27" s="15">
        <v>41</v>
      </c>
      <c r="AA27" s="15" t="s">
        <v>189</v>
      </c>
      <c r="AB27" s="15">
        <v>41</v>
      </c>
      <c r="AC27" s="15" t="s">
        <v>189</v>
      </c>
      <c r="AD27" s="15"/>
      <c r="AE27" s="15"/>
    </row>
    <row r="28" spans="1:31">
      <c r="A28" s="58" t="s">
        <v>382</v>
      </c>
      <c r="B28" s="58" t="s">
        <v>383</v>
      </c>
      <c r="C28" s="7" t="str">
        <f t="shared" si="5"/>
        <v>Tessa Jenkins</v>
      </c>
      <c r="D28" t="s">
        <v>350</v>
      </c>
      <c r="E28" s="58" t="s">
        <v>766</v>
      </c>
      <c r="F28" s="60">
        <v>42736</v>
      </c>
      <c r="G28" s="9">
        <f t="shared" si="1"/>
        <v>37</v>
      </c>
      <c r="H28" s="9">
        <f t="shared" si="2"/>
        <v>8</v>
      </c>
      <c r="I28" s="58" t="str">
        <f t="shared" si="3"/>
        <v>35 - 39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>IFERROR(VLOOKUP($C28,Results!$B$2:$D$100,3,FALSE),0)</f>
        <v>0</v>
      </c>
      <c r="U28"/>
      <c r="V28">
        <f t="shared" si="4"/>
        <v>11</v>
      </c>
      <c r="Z28" s="15">
        <v>42</v>
      </c>
      <c r="AA28" s="15" t="s">
        <v>189</v>
      </c>
      <c r="AB28" s="15">
        <v>42</v>
      </c>
      <c r="AC28" s="15" t="s">
        <v>189</v>
      </c>
      <c r="AD28" s="15"/>
      <c r="AE28" s="15"/>
    </row>
    <row r="29" spans="1:31">
      <c r="A29" s="58" t="s">
        <v>243</v>
      </c>
      <c r="B29" s="58" t="s">
        <v>244</v>
      </c>
      <c r="C29" s="7" t="str">
        <f t="shared" si="5"/>
        <v>Dani Rasgauski</v>
      </c>
      <c r="D29" t="s">
        <v>350</v>
      </c>
      <c r="E29" s="58" t="s">
        <v>744</v>
      </c>
      <c r="F29" s="60">
        <v>42736</v>
      </c>
      <c r="G29" s="9">
        <f t="shared" si="1"/>
        <v>39</v>
      </c>
      <c r="H29" s="9">
        <f t="shared" si="2"/>
        <v>6</v>
      </c>
      <c r="I29" s="58" t="str">
        <f t="shared" si="3"/>
        <v>35 - 39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>IFERROR(VLOOKUP($C29,Results!$B$2:$D$100,3,FALSE),0)</f>
        <v>0</v>
      </c>
      <c r="U29"/>
      <c r="V29">
        <f t="shared" si="4"/>
        <v>11</v>
      </c>
      <c r="Z29" s="15">
        <v>43</v>
      </c>
      <c r="AA29" s="15" t="s">
        <v>189</v>
      </c>
      <c r="AB29" s="15">
        <v>43</v>
      </c>
      <c r="AC29" s="15" t="s">
        <v>189</v>
      </c>
      <c r="AD29" s="15"/>
      <c r="AE29" s="15"/>
    </row>
    <row r="30" spans="1:31">
      <c r="A30" s="58" t="s">
        <v>149</v>
      </c>
      <c r="B30" s="58" t="s">
        <v>26</v>
      </c>
      <c r="C30" s="7" t="str">
        <f t="shared" si="5"/>
        <v>Natasha Watkins</v>
      </c>
      <c r="D30" t="s">
        <v>350</v>
      </c>
      <c r="E30" s="59">
        <v>28333</v>
      </c>
      <c r="F30" s="60">
        <v>42736</v>
      </c>
      <c r="G30" s="9">
        <f t="shared" si="1"/>
        <v>39</v>
      </c>
      <c r="H30" s="9">
        <f t="shared" si="2"/>
        <v>5</v>
      </c>
      <c r="I30" s="58" t="str">
        <f t="shared" si="3"/>
        <v>35 - 39</v>
      </c>
      <c r="J30">
        <v>27</v>
      </c>
      <c r="K30">
        <v>30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>IFERROR(VLOOKUP($C30,Results!$B$2:$D$100,3,FALSE),0)</f>
        <v>0</v>
      </c>
      <c r="U30"/>
      <c r="V30">
        <f t="shared" si="4"/>
        <v>11</v>
      </c>
      <c r="Z30" s="15">
        <v>44</v>
      </c>
      <c r="AA30" s="15" t="s">
        <v>189</v>
      </c>
      <c r="AB30" s="15">
        <v>44</v>
      </c>
      <c r="AC30" s="15" t="s">
        <v>189</v>
      </c>
      <c r="AD30" s="15"/>
      <c r="AE30" s="15"/>
    </row>
    <row r="31" spans="1:31">
      <c r="A31" s="58" t="s">
        <v>563</v>
      </c>
      <c r="B31" s="58" t="s">
        <v>564</v>
      </c>
      <c r="C31" s="7" t="str">
        <f t="shared" si="5"/>
        <v>Heather Fletcher</v>
      </c>
      <c r="D31" t="s">
        <v>784</v>
      </c>
      <c r="E31" s="58" t="s">
        <v>740</v>
      </c>
      <c r="F31" s="60">
        <v>42736</v>
      </c>
      <c r="G31" s="9">
        <f t="shared" si="1"/>
        <v>38</v>
      </c>
      <c r="H31" s="9">
        <f t="shared" si="2"/>
        <v>3</v>
      </c>
      <c r="I31" s="58" t="str">
        <f t="shared" si="3"/>
        <v>35 - 39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>IFERROR(VLOOKUP($C31,Results!$B$2:$D$100,3,FALSE),0)</f>
        <v>0</v>
      </c>
      <c r="U31"/>
      <c r="V31">
        <f t="shared" si="4"/>
        <v>11</v>
      </c>
      <c r="Z31" s="15">
        <v>45</v>
      </c>
      <c r="AA31" s="15" t="s">
        <v>190</v>
      </c>
      <c r="AB31" s="15">
        <v>45</v>
      </c>
      <c r="AC31" s="15" t="s">
        <v>190</v>
      </c>
      <c r="AD31" s="15"/>
      <c r="AE31" s="15"/>
    </row>
    <row r="32" spans="1:31">
      <c r="A32" s="58" t="s">
        <v>34</v>
      </c>
      <c r="B32" s="58" t="s">
        <v>209</v>
      </c>
      <c r="C32" s="7" t="str">
        <f t="shared" si="5"/>
        <v>Anna Watson</v>
      </c>
      <c r="D32" t="s">
        <v>350</v>
      </c>
      <c r="E32" s="58" t="s">
        <v>587</v>
      </c>
      <c r="F32" s="60">
        <v>42736</v>
      </c>
      <c r="G32" s="9">
        <f t="shared" si="1"/>
        <v>39</v>
      </c>
      <c r="H32" s="9">
        <f t="shared" si="2"/>
        <v>5</v>
      </c>
      <c r="I32" s="58" t="str">
        <f t="shared" si="3"/>
        <v>35 - 39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>IFERROR(VLOOKUP($C32,Results!$B$2:$D$100,3,FALSE),0)</f>
        <v>0</v>
      </c>
      <c r="U32"/>
      <c r="V32">
        <f t="shared" si="4"/>
        <v>11</v>
      </c>
      <c r="Z32" s="15">
        <v>46</v>
      </c>
      <c r="AA32" s="15" t="s">
        <v>190</v>
      </c>
      <c r="AB32" s="15">
        <v>46</v>
      </c>
      <c r="AC32" s="15" t="s">
        <v>190</v>
      </c>
      <c r="AD32" s="15"/>
      <c r="AE32" s="15"/>
    </row>
    <row r="33" spans="1:31">
      <c r="A33" s="61" t="s">
        <v>426</v>
      </c>
      <c r="B33" s="61" t="s">
        <v>884</v>
      </c>
      <c r="C33" s="61" t="str">
        <f t="shared" si="5"/>
        <v>Charlotte Potgieter</v>
      </c>
      <c r="D33" s="3" t="s">
        <v>350</v>
      </c>
      <c r="E33" s="60">
        <v>28076</v>
      </c>
      <c r="F33" s="60">
        <v>42736</v>
      </c>
      <c r="G33" s="9">
        <f t="shared" si="1"/>
        <v>40</v>
      </c>
      <c r="H33" s="9">
        <f t="shared" si="2"/>
        <v>1</v>
      </c>
      <c r="I33" s="58" t="str">
        <f t="shared" si="3"/>
        <v>40 - 44</v>
      </c>
      <c r="J33">
        <v>36</v>
      </c>
      <c r="K33">
        <v>0</v>
      </c>
      <c r="L33">
        <v>0</v>
      </c>
      <c r="M33">
        <v>0</v>
      </c>
      <c r="N33">
        <v>0</v>
      </c>
      <c r="O33">
        <v>34</v>
      </c>
      <c r="P33">
        <v>0</v>
      </c>
      <c r="Q33">
        <v>0</v>
      </c>
      <c r="R33">
        <v>0</v>
      </c>
      <c r="S33">
        <v>44</v>
      </c>
      <c r="T33">
        <f>IFERROR(VLOOKUP($C33,Results!$B$2:$D$100,3,FALSE),0)</f>
        <v>0</v>
      </c>
      <c r="U33"/>
      <c r="V33">
        <f t="shared" si="4"/>
        <v>11</v>
      </c>
      <c r="Z33" s="15">
        <v>47</v>
      </c>
      <c r="AA33" s="15" t="s">
        <v>190</v>
      </c>
      <c r="AB33" s="15">
        <v>47</v>
      </c>
      <c r="AC33" s="15" t="s">
        <v>190</v>
      </c>
      <c r="AD33" s="15"/>
      <c r="AE33" s="15"/>
    </row>
    <row r="34" spans="1:31">
      <c r="A34" s="58" t="s">
        <v>540</v>
      </c>
      <c r="B34" s="58" t="s">
        <v>541</v>
      </c>
      <c r="C34" s="7" t="str">
        <f t="shared" si="5"/>
        <v>Kelly Milner</v>
      </c>
      <c r="D34" t="s">
        <v>350</v>
      </c>
      <c r="E34" s="58" t="s">
        <v>671</v>
      </c>
      <c r="F34" s="60">
        <v>42736</v>
      </c>
      <c r="G34" s="9">
        <f t="shared" si="1"/>
        <v>40</v>
      </c>
      <c r="H34" s="9">
        <f t="shared" si="2"/>
        <v>4</v>
      </c>
      <c r="I34" s="58" t="str">
        <f t="shared" si="3"/>
        <v>40 - 44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>IFERROR(VLOOKUP($C34,Results!$B$2:$D$100,3,FALSE),0)</f>
        <v>0</v>
      </c>
      <c r="U34"/>
      <c r="V34">
        <f t="shared" si="4"/>
        <v>11</v>
      </c>
      <c r="Z34" s="15">
        <v>48</v>
      </c>
      <c r="AA34" s="15" t="s">
        <v>190</v>
      </c>
      <c r="AB34" s="15">
        <v>48</v>
      </c>
      <c r="AC34" s="15" t="s">
        <v>190</v>
      </c>
      <c r="AD34" s="15"/>
      <c r="AE34" s="15"/>
    </row>
    <row r="35" spans="1:31">
      <c r="A35" s="58" t="s">
        <v>544</v>
      </c>
      <c r="B35" s="58" t="s">
        <v>545</v>
      </c>
      <c r="C35" s="7" t="str">
        <f t="shared" si="5"/>
        <v>Leighanne Earley</v>
      </c>
      <c r="D35" t="s">
        <v>350</v>
      </c>
      <c r="E35" s="58" t="s">
        <v>678</v>
      </c>
      <c r="F35" s="60">
        <v>42736</v>
      </c>
      <c r="G35" s="9">
        <f t="shared" ref="G35:G66" si="6">DATEDIF(E35,F35,"Y")</f>
        <v>40</v>
      </c>
      <c r="H35" s="9">
        <f t="shared" ref="H35:H66" si="7">DATEDIF(E35,F35,"YM")</f>
        <v>3</v>
      </c>
      <c r="I35" s="58" t="str">
        <f t="shared" si="3"/>
        <v>40 - 44</v>
      </c>
      <c r="J35">
        <v>37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>IFERROR(VLOOKUP($C35,Results!$B$2:$D$100,3,FALSE),0)</f>
        <v>0</v>
      </c>
      <c r="U35"/>
      <c r="V35">
        <f t="shared" si="4"/>
        <v>11</v>
      </c>
      <c r="Z35" s="15">
        <v>49</v>
      </c>
      <c r="AA35" s="15" t="s">
        <v>190</v>
      </c>
      <c r="AB35" s="15">
        <v>49</v>
      </c>
      <c r="AC35" s="15" t="s">
        <v>190</v>
      </c>
      <c r="AD35" s="15"/>
      <c r="AE35" s="15"/>
    </row>
    <row r="36" spans="1:31">
      <c r="A36" s="58" t="s">
        <v>373</v>
      </c>
      <c r="B36" s="58" t="s">
        <v>317</v>
      </c>
      <c r="C36" s="7" t="str">
        <f t="shared" si="5"/>
        <v>Becky Loftus</v>
      </c>
      <c r="D36" t="s">
        <v>350</v>
      </c>
      <c r="E36" s="58" t="s">
        <v>735</v>
      </c>
      <c r="F36" s="60">
        <v>42736</v>
      </c>
      <c r="G36" s="9">
        <f t="shared" si="6"/>
        <v>41</v>
      </c>
      <c r="H36" s="9">
        <f t="shared" si="7"/>
        <v>10</v>
      </c>
      <c r="I36" s="58" t="str">
        <f t="shared" si="3"/>
        <v>40 - 44</v>
      </c>
      <c r="J36">
        <v>44</v>
      </c>
      <c r="K36">
        <v>42</v>
      </c>
      <c r="L36">
        <v>44</v>
      </c>
      <c r="M36">
        <v>0</v>
      </c>
      <c r="N36">
        <v>0</v>
      </c>
      <c r="O36">
        <v>42</v>
      </c>
      <c r="P36">
        <v>0</v>
      </c>
      <c r="Q36">
        <v>0</v>
      </c>
      <c r="R36">
        <v>0</v>
      </c>
      <c r="S36">
        <v>0</v>
      </c>
      <c r="T36">
        <f>IFERROR(VLOOKUP($C36,Results!$B$2:$D$100,3,FALSE),0)</f>
        <v>48</v>
      </c>
      <c r="U36"/>
      <c r="V36">
        <f t="shared" si="4"/>
        <v>11</v>
      </c>
      <c r="Z36" s="15">
        <v>50</v>
      </c>
      <c r="AA36" s="15" t="s">
        <v>261</v>
      </c>
      <c r="AB36" s="15">
        <v>50</v>
      </c>
      <c r="AC36" s="15" t="s">
        <v>261</v>
      </c>
      <c r="AD36" s="15"/>
      <c r="AE36" s="15"/>
    </row>
    <row r="37" spans="1:31">
      <c r="A37" s="58" t="s">
        <v>141</v>
      </c>
      <c r="B37" s="58" t="s">
        <v>142</v>
      </c>
      <c r="C37" s="7" t="str">
        <f t="shared" si="5"/>
        <v>Yvonne Caswell</v>
      </c>
      <c r="D37" t="s">
        <v>350</v>
      </c>
      <c r="E37" s="58" t="s">
        <v>781</v>
      </c>
      <c r="F37" s="60">
        <v>42736</v>
      </c>
      <c r="G37" s="9">
        <f t="shared" si="6"/>
        <v>42</v>
      </c>
      <c r="H37" s="9">
        <f t="shared" si="7"/>
        <v>6</v>
      </c>
      <c r="I37" s="58" t="str">
        <f t="shared" si="3"/>
        <v>40 - 44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>IFERROR(VLOOKUP($C37,Results!$B$2:$D$100,3,FALSE),0)</f>
        <v>0</v>
      </c>
      <c r="U37"/>
      <c r="V37">
        <f t="shared" si="4"/>
        <v>11</v>
      </c>
      <c r="Z37" s="15">
        <v>51</v>
      </c>
      <c r="AA37" s="15" t="s">
        <v>261</v>
      </c>
      <c r="AB37" s="15">
        <v>51</v>
      </c>
      <c r="AC37" s="15" t="s">
        <v>261</v>
      </c>
      <c r="AD37" s="15"/>
      <c r="AE37" s="15"/>
    </row>
    <row r="38" spans="1:31">
      <c r="A38" s="58" t="s">
        <v>218</v>
      </c>
      <c r="B38" s="58" t="s">
        <v>219</v>
      </c>
      <c r="C38" s="7" t="str">
        <f t="shared" si="5"/>
        <v>Emily Adams</v>
      </c>
      <c r="D38" t="s">
        <v>350</v>
      </c>
      <c r="E38" s="58" t="s">
        <v>767</v>
      </c>
      <c r="F38" s="60">
        <v>42736</v>
      </c>
      <c r="G38" s="9">
        <f t="shared" si="6"/>
        <v>41</v>
      </c>
      <c r="H38" s="9">
        <f t="shared" si="7"/>
        <v>9</v>
      </c>
      <c r="I38" s="58" t="str">
        <f t="shared" si="3"/>
        <v>40 - 44</v>
      </c>
      <c r="J38">
        <v>46</v>
      </c>
      <c r="K38">
        <v>43</v>
      </c>
      <c r="L38">
        <v>46</v>
      </c>
      <c r="M38">
        <v>47</v>
      </c>
      <c r="N38">
        <v>43</v>
      </c>
      <c r="O38">
        <v>45</v>
      </c>
      <c r="P38">
        <v>44</v>
      </c>
      <c r="Q38">
        <v>0</v>
      </c>
      <c r="R38">
        <v>0</v>
      </c>
      <c r="S38">
        <v>46</v>
      </c>
      <c r="T38">
        <f>IFERROR(VLOOKUP($C38,Results!$B$2:$D$100,3,FALSE),0)</f>
        <v>49</v>
      </c>
      <c r="U38"/>
      <c r="V38">
        <f t="shared" si="4"/>
        <v>11</v>
      </c>
      <c r="Z38" s="15">
        <v>52</v>
      </c>
      <c r="AA38" s="15" t="s">
        <v>261</v>
      </c>
      <c r="AB38" s="15">
        <v>52</v>
      </c>
      <c r="AC38" s="15" t="s">
        <v>261</v>
      </c>
      <c r="AD38" s="15"/>
      <c r="AE38" s="15"/>
    </row>
    <row r="39" spans="1:31">
      <c r="A39" s="58" t="s">
        <v>31</v>
      </c>
      <c r="B39" s="58" t="s">
        <v>319</v>
      </c>
      <c r="C39" s="7" t="str">
        <f t="shared" si="5"/>
        <v>Jane Fradgley</v>
      </c>
      <c r="D39" t="s">
        <v>350</v>
      </c>
      <c r="E39" s="58" t="s">
        <v>652</v>
      </c>
      <c r="F39" s="60">
        <v>42736</v>
      </c>
      <c r="G39" s="9">
        <f t="shared" si="6"/>
        <v>42</v>
      </c>
      <c r="H39" s="9">
        <f t="shared" si="7"/>
        <v>9</v>
      </c>
      <c r="I39" s="58" t="str">
        <f t="shared" si="3"/>
        <v>40 - 44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>IFERROR(VLOOKUP($C39,Results!$B$2:$D$100,3,FALSE),0)</f>
        <v>0</v>
      </c>
      <c r="U39"/>
      <c r="V39">
        <f t="shared" si="4"/>
        <v>11</v>
      </c>
      <c r="Z39" s="15">
        <v>53</v>
      </c>
      <c r="AA39" s="15" t="s">
        <v>261</v>
      </c>
      <c r="AB39" s="15">
        <v>53</v>
      </c>
      <c r="AC39" s="15" t="s">
        <v>261</v>
      </c>
      <c r="AD39" s="15"/>
      <c r="AE39" s="15"/>
    </row>
    <row r="40" spans="1:31">
      <c r="A40" s="58" t="s">
        <v>21</v>
      </c>
      <c r="B40" s="58" t="s">
        <v>228</v>
      </c>
      <c r="C40" s="7" t="str">
        <f t="shared" si="5"/>
        <v>Sarah Wheeler</v>
      </c>
      <c r="D40" t="s">
        <v>350</v>
      </c>
      <c r="E40" s="58" t="s">
        <v>751</v>
      </c>
      <c r="F40" s="60">
        <v>42736</v>
      </c>
      <c r="G40" s="9">
        <f t="shared" si="6"/>
        <v>43</v>
      </c>
      <c r="H40" s="9">
        <f t="shared" si="7"/>
        <v>10</v>
      </c>
      <c r="I40" s="58" t="str">
        <f t="shared" si="3"/>
        <v>40 - 44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>IFERROR(VLOOKUP($C40,Results!$B$2:$D$100,3,FALSE),0)</f>
        <v>0</v>
      </c>
      <c r="U40"/>
      <c r="V40">
        <f t="shared" si="4"/>
        <v>11</v>
      </c>
      <c r="Z40" s="15">
        <v>54</v>
      </c>
      <c r="AA40" s="15" t="s">
        <v>261</v>
      </c>
      <c r="AB40" s="15">
        <v>54</v>
      </c>
      <c r="AC40" s="15" t="s">
        <v>261</v>
      </c>
      <c r="AD40" s="15"/>
      <c r="AE40" s="15"/>
    </row>
    <row r="41" spans="1:31">
      <c r="A41" s="58" t="s">
        <v>6</v>
      </c>
      <c r="B41" s="58" t="s">
        <v>547</v>
      </c>
      <c r="C41" s="7" t="str">
        <f t="shared" si="5"/>
        <v>Kate Cullimore</v>
      </c>
      <c r="D41" t="s">
        <v>350</v>
      </c>
      <c r="E41" s="58" t="s">
        <v>692</v>
      </c>
      <c r="F41" s="60">
        <v>42736</v>
      </c>
      <c r="G41" s="9">
        <f t="shared" si="6"/>
        <v>44</v>
      </c>
      <c r="H41" s="9">
        <f t="shared" si="7"/>
        <v>11</v>
      </c>
      <c r="I41" s="58" t="str">
        <f t="shared" si="3"/>
        <v>40 - 44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>IFERROR(VLOOKUP($C41,Results!$B$2:$D$100,3,FALSE),0)</f>
        <v>0</v>
      </c>
      <c r="U41"/>
      <c r="V41">
        <f t="shared" si="4"/>
        <v>11</v>
      </c>
      <c r="Z41" s="15">
        <v>55</v>
      </c>
      <c r="AA41" s="15" t="s">
        <v>262</v>
      </c>
      <c r="AB41" s="15">
        <v>55</v>
      </c>
      <c r="AC41" s="15" t="s">
        <v>262</v>
      </c>
      <c r="AD41" s="15"/>
      <c r="AE41" s="15"/>
    </row>
    <row r="42" spans="1:31">
      <c r="A42" s="61" t="s">
        <v>867</v>
      </c>
      <c r="B42" s="61" t="s">
        <v>868</v>
      </c>
      <c r="C42" s="61" t="str">
        <f t="shared" si="5"/>
        <v>Rebecca Pridham</v>
      </c>
      <c r="D42" s="3" t="s">
        <v>350</v>
      </c>
      <c r="E42" s="60">
        <v>26782</v>
      </c>
      <c r="F42" s="60">
        <v>42736</v>
      </c>
      <c r="G42" s="9">
        <f t="shared" si="6"/>
        <v>43</v>
      </c>
      <c r="H42" s="9">
        <f t="shared" si="7"/>
        <v>8</v>
      </c>
      <c r="I42" s="58" t="str">
        <f t="shared" si="3"/>
        <v>40 - 44</v>
      </c>
      <c r="J42">
        <v>45</v>
      </c>
      <c r="K42">
        <v>0</v>
      </c>
      <c r="L42">
        <v>43</v>
      </c>
      <c r="M42">
        <v>45</v>
      </c>
      <c r="N42">
        <v>45</v>
      </c>
      <c r="O42">
        <v>0</v>
      </c>
      <c r="P42">
        <v>0</v>
      </c>
      <c r="Q42">
        <v>0</v>
      </c>
      <c r="R42">
        <v>0</v>
      </c>
      <c r="S42">
        <v>41</v>
      </c>
      <c r="T42">
        <f>IFERROR(VLOOKUP($C42,Results!$B$2:$D$100,3,FALSE),0)</f>
        <v>44</v>
      </c>
      <c r="U42"/>
      <c r="V42">
        <f t="shared" si="4"/>
        <v>11</v>
      </c>
      <c r="Z42" s="15">
        <v>56</v>
      </c>
      <c r="AA42" s="15" t="s">
        <v>262</v>
      </c>
      <c r="AB42" s="15">
        <v>56</v>
      </c>
      <c r="AC42" s="15" t="s">
        <v>262</v>
      </c>
      <c r="AD42" s="15"/>
      <c r="AE42" s="15"/>
    </row>
    <row r="43" spans="1:31">
      <c r="A43" s="58" t="s">
        <v>51</v>
      </c>
      <c r="B43" s="58" t="s">
        <v>52</v>
      </c>
      <c r="C43" s="7" t="str">
        <f t="shared" si="5"/>
        <v>Emma Bexson</v>
      </c>
      <c r="D43" t="s">
        <v>350</v>
      </c>
      <c r="E43" s="58" t="s">
        <v>625</v>
      </c>
      <c r="F43" s="60">
        <v>42736</v>
      </c>
      <c r="G43" s="9">
        <f t="shared" si="6"/>
        <v>41</v>
      </c>
      <c r="H43" s="9">
        <f t="shared" si="7"/>
        <v>9</v>
      </c>
      <c r="I43" s="58" t="str">
        <f t="shared" si="3"/>
        <v>40 - 44</v>
      </c>
      <c r="J43">
        <v>49</v>
      </c>
      <c r="K43">
        <v>48</v>
      </c>
      <c r="L43">
        <v>49</v>
      </c>
      <c r="M43">
        <v>50</v>
      </c>
      <c r="N43">
        <v>49</v>
      </c>
      <c r="O43">
        <v>49</v>
      </c>
      <c r="P43">
        <v>49</v>
      </c>
      <c r="Q43">
        <v>50</v>
      </c>
      <c r="R43">
        <v>0</v>
      </c>
      <c r="S43">
        <v>50</v>
      </c>
      <c r="T43">
        <f>IFERROR(VLOOKUP($C43,Results!$B$2:$D$100,3,FALSE),0)</f>
        <v>0</v>
      </c>
      <c r="U43"/>
      <c r="V43">
        <f t="shared" si="4"/>
        <v>11</v>
      </c>
      <c r="Z43" s="15">
        <v>57</v>
      </c>
      <c r="AA43" s="15" t="s">
        <v>262</v>
      </c>
      <c r="AB43" s="15">
        <v>57</v>
      </c>
      <c r="AC43" s="15" t="s">
        <v>262</v>
      </c>
      <c r="AD43" s="15"/>
      <c r="AE43" s="15"/>
    </row>
    <row r="44" spans="1:31">
      <c r="A44" s="61" t="s">
        <v>426</v>
      </c>
      <c r="B44" s="61" t="s">
        <v>852</v>
      </c>
      <c r="C44" s="7" t="str">
        <f t="shared" si="5"/>
        <v>Charlotte Ramsay</v>
      </c>
      <c r="D44" t="s">
        <v>350</v>
      </c>
      <c r="E44" s="58" t="s">
        <v>598</v>
      </c>
      <c r="F44" s="60">
        <v>42736</v>
      </c>
      <c r="G44" s="9">
        <f t="shared" si="6"/>
        <v>44</v>
      </c>
      <c r="H44" s="9">
        <f t="shared" si="7"/>
        <v>1</v>
      </c>
      <c r="I44" s="58" t="str">
        <f t="shared" si="3"/>
        <v>40 - 44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>IFERROR(VLOOKUP($C44,Results!$B$2:$D$100,3,FALSE),0)</f>
        <v>0</v>
      </c>
      <c r="U44"/>
      <c r="V44">
        <f t="shared" si="4"/>
        <v>11</v>
      </c>
      <c r="Z44" s="15">
        <v>58</v>
      </c>
      <c r="AA44" s="15" t="s">
        <v>262</v>
      </c>
      <c r="AB44" s="15">
        <v>58</v>
      </c>
      <c r="AC44" s="15" t="s">
        <v>262</v>
      </c>
      <c r="AD44" s="15"/>
      <c r="AE44" s="15"/>
    </row>
    <row r="45" spans="1:31">
      <c r="A45" s="61" t="s">
        <v>870</v>
      </c>
      <c r="B45" s="61" t="s">
        <v>487</v>
      </c>
      <c r="C45" s="61" t="str">
        <f t="shared" si="5"/>
        <v>Rozalia Johnstone</v>
      </c>
      <c r="D45" s="3" t="s">
        <v>350</v>
      </c>
      <c r="E45" s="60">
        <v>27684</v>
      </c>
      <c r="F45" s="60">
        <v>42736</v>
      </c>
      <c r="G45" s="9">
        <f t="shared" si="6"/>
        <v>41</v>
      </c>
      <c r="H45" s="9">
        <f t="shared" si="7"/>
        <v>2</v>
      </c>
      <c r="I45" s="58" t="str">
        <f t="shared" si="3"/>
        <v>40 - 44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>IFERROR(VLOOKUP($C45,Results!$B$2:$D$100,3,FALSE),0)</f>
        <v>0</v>
      </c>
      <c r="U45"/>
      <c r="V45">
        <f t="shared" si="4"/>
        <v>11</v>
      </c>
      <c r="Z45" s="15">
        <v>59</v>
      </c>
      <c r="AA45" s="15" t="s">
        <v>262</v>
      </c>
      <c r="AB45" s="15">
        <v>59</v>
      </c>
      <c r="AC45" s="15" t="s">
        <v>262</v>
      </c>
      <c r="AD45" s="15"/>
      <c r="AE45" s="15"/>
    </row>
    <row r="46" spans="1:31">
      <c r="A46" s="58" t="s">
        <v>212</v>
      </c>
      <c r="B46" s="58" t="s">
        <v>436</v>
      </c>
      <c r="C46" s="7" t="str">
        <f t="shared" si="5"/>
        <v>Michelle Kilmister</v>
      </c>
      <c r="D46" t="s">
        <v>350</v>
      </c>
      <c r="E46" s="58" t="s">
        <v>768</v>
      </c>
      <c r="F46" s="60">
        <v>42736</v>
      </c>
      <c r="G46" s="9">
        <f t="shared" si="6"/>
        <v>41</v>
      </c>
      <c r="H46" s="9">
        <f t="shared" si="7"/>
        <v>2</v>
      </c>
      <c r="I46" s="58" t="str">
        <f t="shared" si="3"/>
        <v>40 - 44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>IFERROR(VLOOKUP($C46,Results!$B$2:$D$100,3,FALSE),0)</f>
        <v>0</v>
      </c>
      <c r="U46"/>
      <c r="V46">
        <f t="shared" si="4"/>
        <v>11</v>
      </c>
      <c r="Z46" s="15">
        <v>60</v>
      </c>
      <c r="AA46" s="15" t="s">
        <v>864</v>
      </c>
      <c r="AB46" s="15">
        <v>60</v>
      </c>
      <c r="AC46" s="15" t="s">
        <v>864</v>
      </c>
      <c r="AD46" s="15"/>
      <c r="AE46" s="15"/>
    </row>
    <row r="47" spans="1:31">
      <c r="A47" s="58" t="s">
        <v>434</v>
      </c>
      <c r="B47" s="58" t="s">
        <v>560</v>
      </c>
      <c r="C47" s="7" t="str">
        <f t="shared" si="5"/>
        <v>Rachel Clarke</v>
      </c>
      <c r="D47" t="s">
        <v>350</v>
      </c>
      <c r="E47" s="58" t="s">
        <v>730</v>
      </c>
      <c r="F47" s="60">
        <v>42736</v>
      </c>
      <c r="G47" s="9">
        <f t="shared" si="6"/>
        <v>43</v>
      </c>
      <c r="H47" s="9">
        <f t="shared" si="7"/>
        <v>9</v>
      </c>
      <c r="I47" s="58" t="str">
        <f t="shared" si="3"/>
        <v>40 - 44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>IFERROR(VLOOKUP($C47,Results!$B$2:$D$100,3,FALSE),0)</f>
        <v>0</v>
      </c>
      <c r="U47"/>
      <c r="V47">
        <f t="shared" si="4"/>
        <v>11</v>
      </c>
      <c r="Z47" s="15">
        <v>61</v>
      </c>
      <c r="AA47" s="15" t="s">
        <v>864</v>
      </c>
      <c r="AB47" s="15">
        <v>61</v>
      </c>
      <c r="AC47" s="15" t="s">
        <v>864</v>
      </c>
      <c r="AD47" s="15"/>
      <c r="AE47" s="15"/>
    </row>
    <row r="48" spans="1:31">
      <c r="A48" s="58" t="s">
        <v>320</v>
      </c>
      <c r="B48" s="58" t="s">
        <v>321</v>
      </c>
      <c r="C48" s="7" t="str">
        <f t="shared" si="5"/>
        <v>Elspeth Gregory</v>
      </c>
      <c r="D48" t="s">
        <v>350</v>
      </c>
      <c r="E48" s="58" t="s">
        <v>628</v>
      </c>
      <c r="F48" s="60">
        <v>42736</v>
      </c>
      <c r="G48" s="9">
        <f t="shared" si="6"/>
        <v>44</v>
      </c>
      <c r="H48" s="9">
        <f t="shared" si="7"/>
        <v>0</v>
      </c>
      <c r="I48" s="58" t="str">
        <f t="shared" si="3"/>
        <v>40 - 44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>IFERROR(VLOOKUP($C48,Results!$B$2:$D$100,3,FALSE),0)</f>
        <v>0</v>
      </c>
      <c r="U48"/>
      <c r="V48">
        <f t="shared" si="4"/>
        <v>11</v>
      </c>
      <c r="Z48" s="15">
        <v>62</v>
      </c>
      <c r="AA48" s="15" t="s">
        <v>864</v>
      </c>
      <c r="AB48" s="15">
        <v>62</v>
      </c>
      <c r="AC48" s="15" t="s">
        <v>864</v>
      </c>
      <c r="AD48" s="15"/>
      <c r="AE48" s="15"/>
    </row>
    <row r="49" spans="1:31">
      <c r="A49" s="58" t="s">
        <v>145</v>
      </c>
      <c r="B49" s="58" t="s">
        <v>487</v>
      </c>
      <c r="C49" s="7" t="str">
        <f t="shared" si="5"/>
        <v>Victoria Johnstone</v>
      </c>
      <c r="D49" t="s">
        <v>350</v>
      </c>
      <c r="E49" s="58" t="s">
        <v>773</v>
      </c>
      <c r="F49" s="60">
        <v>42736</v>
      </c>
      <c r="G49" s="9">
        <f t="shared" si="6"/>
        <v>44</v>
      </c>
      <c r="H49" s="9">
        <f t="shared" si="7"/>
        <v>7</v>
      </c>
      <c r="I49" s="58" t="str">
        <f t="shared" si="3"/>
        <v>40 - 44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>IFERROR(VLOOKUP($C49,Results!$B$2:$D$100,3,FALSE),0)</f>
        <v>0</v>
      </c>
      <c r="U49"/>
      <c r="V49">
        <f t="shared" si="4"/>
        <v>11</v>
      </c>
      <c r="Z49" s="15">
        <v>63</v>
      </c>
      <c r="AA49" s="15" t="s">
        <v>864</v>
      </c>
      <c r="AB49" s="15">
        <v>63</v>
      </c>
      <c r="AC49" s="15" t="s">
        <v>864</v>
      </c>
      <c r="AD49" s="15"/>
      <c r="AE49" s="15"/>
    </row>
    <row r="50" spans="1:31">
      <c r="A50" s="61" t="s">
        <v>887</v>
      </c>
      <c r="B50" s="63" t="s">
        <v>888</v>
      </c>
      <c r="C50" s="61" t="str">
        <f t="shared" si="5"/>
        <v>Nicola Reynolds</v>
      </c>
      <c r="D50" s="3" t="s">
        <v>350</v>
      </c>
      <c r="E50" s="60">
        <v>26407</v>
      </c>
      <c r="F50" s="60">
        <v>42736</v>
      </c>
      <c r="G50" s="76">
        <f t="shared" si="6"/>
        <v>44</v>
      </c>
      <c r="H50" s="76">
        <f t="shared" si="7"/>
        <v>8</v>
      </c>
      <c r="I50" s="58" t="str">
        <f>VLOOKUP(G50,AB$2:AC$65,2,FALSE)</f>
        <v>40 - 44</v>
      </c>
      <c r="J50">
        <v>28</v>
      </c>
      <c r="K50">
        <v>31</v>
      </c>
      <c r="L50">
        <v>0</v>
      </c>
      <c r="M50">
        <v>34</v>
      </c>
      <c r="N50">
        <v>0</v>
      </c>
      <c r="O50">
        <v>29</v>
      </c>
      <c r="P50">
        <v>33</v>
      </c>
      <c r="Q50">
        <v>40</v>
      </c>
      <c r="R50">
        <v>0</v>
      </c>
      <c r="S50">
        <v>35</v>
      </c>
      <c r="T50">
        <f>IFERROR(VLOOKUP($C50,Results!$B$2:$D$100,3,FALSE),0)</f>
        <v>0</v>
      </c>
      <c r="V50">
        <f t="shared" si="4"/>
        <v>11</v>
      </c>
      <c r="Z50" s="15">
        <v>64</v>
      </c>
      <c r="AA50" s="15" t="s">
        <v>864</v>
      </c>
      <c r="AB50" s="15">
        <v>64</v>
      </c>
      <c r="AC50" s="15" t="s">
        <v>864</v>
      </c>
      <c r="AD50" s="15"/>
      <c r="AE50" s="15"/>
    </row>
    <row r="51" spans="1:31">
      <c r="A51" s="61" t="s">
        <v>901</v>
      </c>
      <c r="B51" s="63" t="s">
        <v>890</v>
      </c>
      <c r="C51" s="61" t="str">
        <f t="shared" si="5"/>
        <v>Shileen Hodgson</v>
      </c>
      <c r="D51" s="3" t="s">
        <v>350</v>
      </c>
      <c r="E51" s="60">
        <v>28023</v>
      </c>
      <c r="F51" s="60">
        <v>42736</v>
      </c>
      <c r="G51" s="76">
        <f t="shared" si="6"/>
        <v>40</v>
      </c>
      <c r="H51" s="76">
        <f t="shared" si="7"/>
        <v>3</v>
      </c>
      <c r="I51" s="58" t="str">
        <f>VLOOKUP(G51,AB$2:AC$65,2,FALSE)</f>
        <v>40 - 44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>IFERROR(VLOOKUP($C51,Results!$B$2:$D$100,3,FALSE),0)</f>
        <v>0</v>
      </c>
      <c r="V51">
        <f t="shared" si="4"/>
        <v>11</v>
      </c>
      <c r="Z51" s="15">
        <v>65</v>
      </c>
      <c r="AA51" s="15" t="s">
        <v>865</v>
      </c>
      <c r="AB51" s="15">
        <v>65</v>
      </c>
      <c r="AC51" s="15" t="s">
        <v>865</v>
      </c>
      <c r="AD51" s="15"/>
      <c r="AE51" s="15"/>
    </row>
    <row r="52" spans="1:31">
      <c r="A52" s="61" t="s">
        <v>917</v>
      </c>
      <c r="B52" s="61" t="s">
        <v>918</v>
      </c>
      <c r="C52" s="61" t="str">
        <f t="shared" si="5"/>
        <v>Jan McLure</v>
      </c>
      <c r="D52" s="61" t="s">
        <v>350</v>
      </c>
      <c r="E52" s="60">
        <v>27031</v>
      </c>
      <c r="F52" s="60">
        <v>42736</v>
      </c>
      <c r="G52" s="76">
        <f t="shared" si="6"/>
        <v>42</v>
      </c>
      <c r="H52" s="76">
        <f t="shared" si="7"/>
        <v>11</v>
      </c>
      <c r="I52" s="58" t="str">
        <f>VLOOKUP(G52,AB$2:AC$65,2,FALSE)</f>
        <v>40 - 44</v>
      </c>
      <c r="J52">
        <v>34</v>
      </c>
      <c r="K52">
        <v>35</v>
      </c>
      <c r="L52">
        <v>38</v>
      </c>
      <c r="M52">
        <v>40</v>
      </c>
      <c r="N52">
        <v>40</v>
      </c>
      <c r="O52">
        <v>0</v>
      </c>
      <c r="P52">
        <v>36</v>
      </c>
      <c r="Q52">
        <v>0</v>
      </c>
      <c r="R52">
        <v>46</v>
      </c>
      <c r="S52">
        <v>0</v>
      </c>
      <c r="T52">
        <f>IFERROR(VLOOKUP($C52,Results!$B$2:$D$100,3,FALSE),0)</f>
        <v>0</v>
      </c>
      <c r="V52">
        <f t="shared" si="4"/>
        <v>11</v>
      </c>
      <c r="Z52" s="15">
        <v>66</v>
      </c>
      <c r="AA52" s="15" t="s">
        <v>865</v>
      </c>
      <c r="AB52" s="15">
        <v>66</v>
      </c>
      <c r="AC52" s="15" t="s">
        <v>865</v>
      </c>
      <c r="AD52" s="15"/>
      <c r="AE52" s="15"/>
    </row>
    <row r="53" spans="1:31">
      <c r="A53" s="86" t="s">
        <v>923</v>
      </c>
      <c r="B53" s="86" t="s">
        <v>64</v>
      </c>
      <c r="C53" s="61" t="str">
        <f>A53&amp;""&amp;B53</f>
        <v>Suzi Graham</v>
      </c>
      <c r="D53" s="86" t="s">
        <v>350</v>
      </c>
      <c r="E53" s="60">
        <v>26413</v>
      </c>
      <c r="F53" s="60">
        <v>42736</v>
      </c>
      <c r="G53" s="76">
        <f t="shared" si="6"/>
        <v>44</v>
      </c>
      <c r="H53" s="76">
        <f t="shared" si="7"/>
        <v>8</v>
      </c>
      <c r="I53" s="58" t="str">
        <f>VLOOKUP(G53,AB$2:AC$65,2,FALSE)</f>
        <v>40 - 44</v>
      </c>
      <c r="J53">
        <v>43</v>
      </c>
      <c r="K53">
        <v>41</v>
      </c>
      <c r="L53">
        <v>41</v>
      </c>
      <c r="M53">
        <v>42</v>
      </c>
      <c r="N53">
        <v>41</v>
      </c>
      <c r="O53">
        <v>41</v>
      </c>
      <c r="P53">
        <v>0</v>
      </c>
      <c r="Q53">
        <v>0</v>
      </c>
      <c r="R53">
        <v>47</v>
      </c>
      <c r="S53">
        <v>0</v>
      </c>
      <c r="T53">
        <f>IFERROR(VLOOKUP($C53,Results!$B$2:$D$100,3,FALSE),0)</f>
        <v>0</v>
      </c>
      <c r="V53">
        <f t="shared" si="4"/>
        <v>11</v>
      </c>
      <c r="Z53" s="15">
        <v>67</v>
      </c>
      <c r="AA53" s="15" t="s">
        <v>865</v>
      </c>
      <c r="AB53" s="15">
        <v>67</v>
      </c>
      <c r="AC53" s="15" t="s">
        <v>865</v>
      </c>
      <c r="AD53" s="15"/>
      <c r="AE53" s="15"/>
    </row>
    <row r="54" spans="1:31">
      <c r="A54" s="86" t="s">
        <v>924</v>
      </c>
      <c r="B54" s="86" t="s">
        <v>925</v>
      </c>
      <c r="C54" s="61" t="str">
        <f>A54&amp;""&amp;B54</f>
        <v>Philippa Abrams</v>
      </c>
      <c r="D54" s="86" t="s">
        <v>350</v>
      </c>
      <c r="E54" s="60">
        <v>26760</v>
      </c>
      <c r="F54" s="60">
        <v>42736</v>
      </c>
      <c r="G54" s="76">
        <f t="shared" si="6"/>
        <v>43</v>
      </c>
      <c r="H54" s="76">
        <f t="shared" si="7"/>
        <v>8</v>
      </c>
      <c r="I54" s="58" t="str">
        <f>VLOOKUP(G54,AB$2:AC$65,2,FALSE)</f>
        <v>40 - 44</v>
      </c>
      <c r="J54">
        <v>29</v>
      </c>
      <c r="K54">
        <v>0</v>
      </c>
      <c r="L54">
        <v>0</v>
      </c>
      <c r="M54">
        <v>0</v>
      </c>
      <c r="N54">
        <v>0</v>
      </c>
      <c r="O54">
        <v>30</v>
      </c>
      <c r="P54">
        <v>31</v>
      </c>
      <c r="Q54">
        <v>39</v>
      </c>
      <c r="R54">
        <v>45</v>
      </c>
      <c r="S54">
        <v>36</v>
      </c>
      <c r="T54">
        <f>IFERROR(VLOOKUP($C54,Results!$B$2:$D$100,3,FALSE),0)</f>
        <v>0</v>
      </c>
      <c r="V54">
        <f t="shared" si="4"/>
        <v>11</v>
      </c>
      <c r="Z54" s="15">
        <v>68</v>
      </c>
      <c r="AA54" s="15" t="s">
        <v>865</v>
      </c>
      <c r="AB54" s="15">
        <v>68</v>
      </c>
      <c r="AC54" s="15" t="s">
        <v>865</v>
      </c>
      <c r="AD54" s="15"/>
      <c r="AE54" s="15"/>
    </row>
    <row r="55" spans="1:31">
      <c r="A55" s="58" t="s">
        <v>213</v>
      </c>
      <c r="B55" s="58" t="s">
        <v>200</v>
      </c>
      <c r="C55" s="7" t="str">
        <f t="shared" ref="C55:C86" si="8">A55&amp;" "&amp;B55</f>
        <v>Suzanne Jones</v>
      </c>
      <c r="D55" t="s">
        <v>350</v>
      </c>
      <c r="E55" s="58" t="s">
        <v>764</v>
      </c>
      <c r="F55" s="60">
        <v>42736</v>
      </c>
      <c r="G55" s="9">
        <f t="shared" si="6"/>
        <v>45</v>
      </c>
      <c r="H55" s="9">
        <f t="shared" si="7"/>
        <v>10</v>
      </c>
      <c r="I55" s="58" t="str">
        <f t="shared" ref="I55:I74" si="9">VLOOKUP(G55,Z$2:AA$65,2,FALSE)</f>
        <v>45 - 49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>IFERROR(VLOOKUP($C55,Results!$B$2:$D$100,3,FALSE),0)</f>
        <v>0</v>
      </c>
      <c r="U55"/>
      <c r="V55">
        <f t="shared" si="4"/>
        <v>11</v>
      </c>
      <c r="Z55" s="15">
        <v>69</v>
      </c>
      <c r="AA55" s="15" t="s">
        <v>865</v>
      </c>
      <c r="AB55" s="15">
        <v>69</v>
      </c>
      <c r="AC55" s="15" t="s">
        <v>865</v>
      </c>
      <c r="AD55" s="15"/>
      <c r="AE55" s="15"/>
    </row>
    <row r="56" spans="1:31">
      <c r="A56" s="58" t="s">
        <v>202</v>
      </c>
      <c r="B56" s="58" t="s">
        <v>203</v>
      </c>
      <c r="C56" s="7" t="str">
        <f t="shared" si="8"/>
        <v>Lisa Dallisson</v>
      </c>
      <c r="D56" t="s">
        <v>350</v>
      </c>
      <c r="E56" s="58" t="s">
        <v>680</v>
      </c>
      <c r="F56" s="60">
        <v>42736</v>
      </c>
      <c r="G56" s="9">
        <f t="shared" si="6"/>
        <v>45</v>
      </c>
      <c r="H56" s="9">
        <f t="shared" si="7"/>
        <v>7</v>
      </c>
      <c r="I56" s="58" t="str">
        <f t="shared" si="9"/>
        <v>45 - 49</v>
      </c>
      <c r="J56">
        <v>0</v>
      </c>
      <c r="K56">
        <v>0</v>
      </c>
      <c r="L56">
        <v>0</v>
      </c>
      <c r="M56">
        <v>0</v>
      </c>
      <c r="N56">
        <v>0</v>
      </c>
      <c r="O56">
        <v>44</v>
      </c>
      <c r="P56">
        <v>0</v>
      </c>
      <c r="Q56">
        <v>0</v>
      </c>
      <c r="R56">
        <v>0</v>
      </c>
      <c r="S56">
        <v>0</v>
      </c>
      <c r="T56">
        <f>IFERROR(VLOOKUP($C56,Results!$B$2:$D$100,3,FALSE),0)</f>
        <v>0</v>
      </c>
      <c r="U56"/>
      <c r="V56">
        <f t="shared" si="4"/>
        <v>11</v>
      </c>
      <c r="Z56" s="15">
        <v>70</v>
      </c>
      <c r="AA56" s="15" t="s">
        <v>865</v>
      </c>
      <c r="AB56" s="15">
        <v>70</v>
      </c>
      <c r="AC56" s="15" t="s">
        <v>865</v>
      </c>
      <c r="AD56" s="15"/>
      <c r="AE56" s="15"/>
    </row>
    <row r="57" spans="1:31">
      <c r="A57" s="58" t="s">
        <v>69</v>
      </c>
      <c r="B57" s="58" t="s">
        <v>70</v>
      </c>
      <c r="C57" s="7" t="str">
        <f t="shared" si="8"/>
        <v>Fern Hordern</v>
      </c>
      <c r="D57" t="s">
        <v>350</v>
      </c>
      <c r="E57" s="58" t="s">
        <v>633</v>
      </c>
      <c r="F57" s="60">
        <v>42736</v>
      </c>
      <c r="G57" s="9">
        <f t="shared" si="6"/>
        <v>45</v>
      </c>
      <c r="H57" s="9">
        <f t="shared" si="7"/>
        <v>2</v>
      </c>
      <c r="I57" s="58" t="str">
        <f t="shared" si="9"/>
        <v>45 - 49</v>
      </c>
      <c r="J57">
        <v>0</v>
      </c>
      <c r="K57">
        <v>0</v>
      </c>
      <c r="L57">
        <v>0</v>
      </c>
      <c r="M57">
        <v>46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>IFERROR(VLOOKUP($C57,Results!$B$2:$D$100,3,FALSE),0)</f>
        <v>0</v>
      </c>
      <c r="U57"/>
      <c r="V57">
        <f t="shared" si="4"/>
        <v>11</v>
      </c>
      <c r="Z57" s="15">
        <v>71</v>
      </c>
      <c r="AA57" s="15" t="s">
        <v>865</v>
      </c>
      <c r="AB57" s="15">
        <v>71</v>
      </c>
      <c r="AC57" s="15" t="s">
        <v>865</v>
      </c>
      <c r="AD57" s="15"/>
      <c r="AE57" s="15"/>
    </row>
    <row r="58" spans="1:31">
      <c r="A58" s="58" t="s">
        <v>45</v>
      </c>
      <c r="B58" s="58" t="s">
        <v>523</v>
      </c>
      <c r="C58" s="7" t="str">
        <f t="shared" si="8"/>
        <v>Debbie Edkins</v>
      </c>
      <c r="D58" t="s">
        <v>350</v>
      </c>
      <c r="E58" s="59">
        <v>26094</v>
      </c>
      <c r="F58" s="60">
        <v>42736</v>
      </c>
      <c r="G58" s="9">
        <f t="shared" si="6"/>
        <v>45</v>
      </c>
      <c r="H58" s="9">
        <f t="shared" si="7"/>
        <v>6</v>
      </c>
      <c r="I58" s="58" t="str">
        <f t="shared" si="9"/>
        <v>45 - 49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>IFERROR(VLOOKUP($C58,Results!$B$2:$D$100,3,FALSE),0)</f>
        <v>0</v>
      </c>
      <c r="U58"/>
      <c r="V58">
        <f t="shared" si="4"/>
        <v>11</v>
      </c>
      <c r="Z58" s="15">
        <v>72</v>
      </c>
      <c r="AA58" s="15" t="s">
        <v>865</v>
      </c>
      <c r="AB58" s="15">
        <v>72</v>
      </c>
      <c r="AC58" s="15" t="s">
        <v>865</v>
      </c>
      <c r="AD58" s="15"/>
      <c r="AE58" s="15"/>
    </row>
    <row r="59" spans="1:31">
      <c r="A59" s="58" t="s">
        <v>71</v>
      </c>
      <c r="B59" s="58" t="s">
        <v>546</v>
      </c>
      <c r="C59" s="7" t="str">
        <f t="shared" si="8"/>
        <v>Marianne Flint</v>
      </c>
      <c r="D59" t="s">
        <v>350</v>
      </c>
      <c r="E59" s="58" t="s">
        <v>689</v>
      </c>
      <c r="F59" s="60">
        <v>42736</v>
      </c>
      <c r="G59" s="9">
        <f t="shared" si="6"/>
        <v>45</v>
      </c>
      <c r="H59" s="9">
        <f t="shared" si="7"/>
        <v>8</v>
      </c>
      <c r="I59" s="58" t="str">
        <f t="shared" si="9"/>
        <v>45 - 49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>IFERROR(VLOOKUP($C59,Results!$B$2:$D$100,3,FALSE),0)</f>
        <v>0</v>
      </c>
      <c r="U59"/>
      <c r="V59">
        <f t="shared" si="4"/>
        <v>11</v>
      </c>
      <c r="Z59" s="15">
        <v>73</v>
      </c>
      <c r="AA59" s="15" t="s">
        <v>865</v>
      </c>
      <c r="AB59" s="15">
        <v>73</v>
      </c>
      <c r="AC59" s="15" t="s">
        <v>865</v>
      </c>
      <c r="AD59" s="15"/>
      <c r="AE59" s="15"/>
    </row>
    <row r="60" spans="1:31">
      <c r="A60" s="58" t="s">
        <v>307</v>
      </c>
      <c r="B60" s="58" t="s">
        <v>163</v>
      </c>
      <c r="C60" s="7" t="str">
        <f t="shared" si="8"/>
        <v>Sheila Smith</v>
      </c>
      <c r="D60" t="s">
        <v>350</v>
      </c>
      <c r="E60" s="58" t="s">
        <v>752</v>
      </c>
      <c r="F60" s="60">
        <v>42736</v>
      </c>
      <c r="G60" s="9">
        <f t="shared" si="6"/>
        <v>49</v>
      </c>
      <c r="H60" s="9">
        <f t="shared" si="7"/>
        <v>11</v>
      </c>
      <c r="I60" s="58" t="str">
        <f t="shared" si="9"/>
        <v>45 - 49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>IFERROR(VLOOKUP($C60,Results!$B$2:$D$100,3,FALSE),0)</f>
        <v>0</v>
      </c>
      <c r="U60"/>
      <c r="V60">
        <f t="shared" si="4"/>
        <v>11</v>
      </c>
      <c r="Z60" s="15">
        <v>74</v>
      </c>
      <c r="AA60" s="15" t="s">
        <v>865</v>
      </c>
      <c r="AB60" s="15">
        <v>74</v>
      </c>
      <c r="AC60" s="15" t="s">
        <v>865</v>
      </c>
      <c r="AD60" s="15"/>
      <c r="AE60" s="15"/>
    </row>
    <row r="61" spans="1:31">
      <c r="A61" s="61" t="s">
        <v>479</v>
      </c>
      <c r="B61" s="58" t="s">
        <v>38</v>
      </c>
      <c r="C61" s="7" t="str">
        <f t="shared" si="8"/>
        <v>Nina Davies</v>
      </c>
      <c r="D61" t="s">
        <v>350</v>
      </c>
      <c r="E61" s="58" t="s">
        <v>706</v>
      </c>
      <c r="F61" s="60">
        <v>42736</v>
      </c>
      <c r="G61" s="9">
        <f t="shared" si="6"/>
        <v>49</v>
      </c>
      <c r="H61" s="9">
        <f t="shared" si="7"/>
        <v>10</v>
      </c>
      <c r="I61" s="58" t="str">
        <f t="shared" si="9"/>
        <v>45 - 49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>IFERROR(VLOOKUP($C61,Results!$B$2:$D$100,3,FALSE),0)</f>
        <v>0</v>
      </c>
      <c r="U61"/>
      <c r="V61">
        <f t="shared" si="4"/>
        <v>11</v>
      </c>
      <c r="Z61" s="15">
        <v>75</v>
      </c>
      <c r="AA61" s="15" t="s">
        <v>865</v>
      </c>
      <c r="AB61" s="15">
        <v>75</v>
      </c>
      <c r="AC61" s="15" t="s">
        <v>865</v>
      </c>
      <c r="AD61" s="15"/>
      <c r="AE61" s="15"/>
    </row>
    <row r="62" spans="1:31">
      <c r="A62" s="58" t="s">
        <v>21</v>
      </c>
      <c r="B62" s="58" t="s">
        <v>15</v>
      </c>
      <c r="C62" s="7" t="str">
        <f t="shared" si="8"/>
        <v>Sarah Odell</v>
      </c>
      <c r="D62" t="s">
        <v>350</v>
      </c>
      <c r="E62" s="58" t="s">
        <v>708</v>
      </c>
      <c r="F62" s="60">
        <v>42736</v>
      </c>
      <c r="G62" s="9">
        <f t="shared" si="6"/>
        <v>47</v>
      </c>
      <c r="H62" s="9">
        <f t="shared" si="7"/>
        <v>6</v>
      </c>
      <c r="I62" s="58" t="str">
        <f t="shared" si="9"/>
        <v>45 - 49</v>
      </c>
      <c r="J62">
        <v>0</v>
      </c>
      <c r="K62">
        <v>0</v>
      </c>
      <c r="L62">
        <v>45</v>
      </c>
      <c r="M62">
        <v>0</v>
      </c>
      <c r="N62">
        <v>46</v>
      </c>
      <c r="O62">
        <v>43</v>
      </c>
      <c r="P62">
        <v>43</v>
      </c>
      <c r="Q62">
        <v>0</v>
      </c>
      <c r="R62">
        <v>0</v>
      </c>
      <c r="S62">
        <v>45</v>
      </c>
      <c r="T62">
        <f>IFERROR(VLOOKUP($C62,Results!$B$2:$D$100,3,FALSE),0)</f>
        <v>0</v>
      </c>
      <c r="U62"/>
      <c r="V62">
        <f t="shared" si="4"/>
        <v>11</v>
      </c>
      <c r="Z62" s="15">
        <v>76</v>
      </c>
      <c r="AA62" s="15" t="s">
        <v>865</v>
      </c>
      <c r="AB62" s="15">
        <v>76</v>
      </c>
      <c r="AC62" s="15" t="s">
        <v>865</v>
      </c>
      <c r="AD62" s="15"/>
      <c r="AE62" s="15"/>
    </row>
    <row r="63" spans="1:31">
      <c r="A63" s="58" t="s">
        <v>519</v>
      </c>
      <c r="B63" s="58" t="s">
        <v>520</v>
      </c>
      <c r="C63" s="7" t="str">
        <f t="shared" si="8"/>
        <v>Claire Cassidy</v>
      </c>
      <c r="D63" t="s">
        <v>350</v>
      </c>
      <c r="E63" s="58" t="s">
        <v>609</v>
      </c>
      <c r="F63" s="60">
        <v>42736</v>
      </c>
      <c r="G63" s="9">
        <f t="shared" si="6"/>
        <v>46</v>
      </c>
      <c r="H63" s="9">
        <f t="shared" si="7"/>
        <v>9</v>
      </c>
      <c r="I63" s="58" t="str">
        <f t="shared" si="9"/>
        <v>45 - 49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>IFERROR(VLOOKUP($C63,Results!$B$2:$D$100,3,FALSE),0)</f>
        <v>0</v>
      </c>
      <c r="U63"/>
      <c r="V63">
        <f t="shared" si="4"/>
        <v>11</v>
      </c>
      <c r="Z63" s="15">
        <v>77</v>
      </c>
      <c r="AA63" s="15" t="s">
        <v>865</v>
      </c>
      <c r="AB63" s="15">
        <v>77</v>
      </c>
      <c r="AC63" s="15" t="s">
        <v>865</v>
      </c>
      <c r="AD63" s="15"/>
      <c r="AE63" s="15"/>
    </row>
    <row r="64" spans="1:31">
      <c r="A64" s="58" t="s">
        <v>145</v>
      </c>
      <c r="B64" s="58" t="s">
        <v>146</v>
      </c>
      <c r="C64" s="7" t="str">
        <f t="shared" si="8"/>
        <v>Victoria Jeffs</v>
      </c>
      <c r="D64" t="s">
        <v>350</v>
      </c>
      <c r="E64" s="58" t="s">
        <v>774</v>
      </c>
      <c r="F64" s="60">
        <v>42736</v>
      </c>
      <c r="G64" s="9">
        <f t="shared" si="6"/>
        <v>49</v>
      </c>
      <c r="H64" s="9">
        <f t="shared" si="7"/>
        <v>8</v>
      </c>
      <c r="I64" s="58" t="str">
        <f t="shared" si="9"/>
        <v>45 - 49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>IFERROR(VLOOKUP($C64,Results!$B$2:$D$100,3,FALSE),0)</f>
        <v>0</v>
      </c>
      <c r="U64"/>
      <c r="V64">
        <f t="shared" si="4"/>
        <v>11</v>
      </c>
      <c r="Z64" s="15">
        <v>78</v>
      </c>
      <c r="AA64" s="15" t="s">
        <v>865</v>
      </c>
      <c r="AB64" s="15">
        <v>78</v>
      </c>
      <c r="AC64" s="15" t="s">
        <v>865</v>
      </c>
      <c r="AD64" s="15"/>
      <c r="AE64" s="15"/>
    </row>
    <row r="65" spans="1:31">
      <c r="A65" s="58" t="s">
        <v>368</v>
      </c>
      <c r="B65" s="58" t="s">
        <v>369</v>
      </c>
      <c r="C65" s="7" t="str">
        <f t="shared" si="8"/>
        <v>Philippa Bailey</v>
      </c>
      <c r="D65" t="s">
        <v>350</v>
      </c>
      <c r="E65" s="58" t="s">
        <v>711</v>
      </c>
      <c r="F65" s="60">
        <v>42736</v>
      </c>
      <c r="G65" s="9">
        <f t="shared" si="6"/>
        <v>46</v>
      </c>
      <c r="H65" s="9">
        <f t="shared" si="7"/>
        <v>3</v>
      </c>
      <c r="I65" s="58" t="str">
        <f t="shared" si="9"/>
        <v>45 - 49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>IFERROR(VLOOKUP($C65,Results!$B$2:$D$100,3,FALSE),0)</f>
        <v>0</v>
      </c>
      <c r="U65"/>
      <c r="V65">
        <f t="shared" si="4"/>
        <v>11</v>
      </c>
      <c r="Z65" s="15">
        <v>79</v>
      </c>
      <c r="AA65" s="15" t="s">
        <v>865</v>
      </c>
      <c r="AB65" s="15">
        <v>79</v>
      </c>
      <c r="AC65" s="15" t="s">
        <v>865</v>
      </c>
      <c r="AD65" s="15"/>
      <c r="AE65" s="15"/>
    </row>
    <row r="66" spans="1:31">
      <c r="A66" s="58" t="s">
        <v>6</v>
      </c>
      <c r="B66" s="61" t="s">
        <v>1133</v>
      </c>
      <c r="C66" s="7" t="str">
        <f t="shared" si="8"/>
        <v>Kate Cannell</v>
      </c>
      <c r="D66" t="s">
        <v>350</v>
      </c>
      <c r="E66" s="58" t="s">
        <v>758</v>
      </c>
      <c r="F66" s="60">
        <v>42736</v>
      </c>
      <c r="G66" s="9">
        <f t="shared" si="6"/>
        <v>46</v>
      </c>
      <c r="H66" s="9">
        <f t="shared" si="7"/>
        <v>5</v>
      </c>
      <c r="I66" s="58" t="str">
        <f t="shared" si="9"/>
        <v>45 - 49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34</v>
      </c>
      <c r="T66">
        <f>IFERROR(VLOOKUP($C66,Results!$B$2:$D$100,3,FALSE),0)</f>
        <v>0</v>
      </c>
      <c r="U66"/>
      <c r="V66">
        <f t="shared" si="4"/>
        <v>11</v>
      </c>
    </row>
    <row r="67" spans="1:31">
      <c r="A67" s="58" t="s">
        <v>434</v>
      </c>
      <c r="B67" s="58" t="s">
        <v>435</v>
      </c>
      <c r="C67" s="7" t="str">
        <f t="shared" si="8"/>
        <v>Rachel Spence</v>
      </c>
      <c r="D67" t="s">
        <v>350</v>
      </c>
      <c r="E67" s="58" t="s">
        <v>731</v>
      </c>
      <c r="F67" s="60">
        <v>42736</v>
      </c>
      <c r="G67" s="9">
        <f t="shared" ref="G67:G72" si="10">DATEDIF(E67,F67,"Y")</f>
        <v>49</v>
      </c>
      <c r="H67" s="9">
        <f t="shared" ref="H67:H72" si="11">DATEDIF(E67,F67,"YM")</f>
        <v>4</v>
      </c>
      <c r="I67" s="58" t="str">
        <f t="shared" si="9"/>
        <v>45 - 49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37</v>
      </c>
      <c r="T67">
        <f>IFERROR(VLOOKUP($C67,Results!$B$2:$D$100,3,FALSE),0)</f>
        <v>0</v>
      </c>
      <c r="U67"/>
      <c r="V67">
        <f t="shared" si="4"/>
        <v>11</v>
      </c>
    </row>
    <row r="68" spans="1:31">
      <c r="A68" s="58" t="s">
        <v>482</v>
      </c>
      <c r="B68" s="58" t="s">
        <v>483</v>
      </c>
      <c r="C68" s="7" t="str">
        <f t="shared" si="8"/>
        <v>Lissy Hair</v>
      </c>
      <c r="D68" t="s">
        <v>350</v>
      </c>
      <c r="E68" s="58" t="s">
        <v>681</v>
      </c>
      <c r="F68" s="60">
        <v>42736</v>
      </c>
      <c r="G68" s="9">
        <f t="shared" si="10"/>
        <v>46</v>
      </c>
      <c r="H68" s="9">
        <f t="shared" si="11"/>
        <v>4</v>
      </c>
      <c r="I68" s="58" t="str">
        <f t="shared" si="9"/>
        <v>45 - 49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>IFERROR(VLOOKUP($C68,Results!$B$2:$D$100,3,FALSE),0)</f>
        <v>0</v>
      </c>
      <c r="U68"/>
      <c r="V68">
        <f t="shared" ref="V68:V131" si="12">COUNT(J68:U68)</f>
        <v>11</v>
      </c>
    </row>
    <row r="69" spans="1:31">
      <c r="A69" s="58" t="s">
        <v>434</v>
      </c>
      <c r="B69" s="58" t="s">
        <v>561</v>
      </c>
      <c r="C69" s="7" t="str">
        <f t="shared" si="8"/>
        <v>Rachel Pearce</v>
      </c>
      <c r="D69" t="s">
        <v>350</v>
      </c>
      <c r="E69" s="58" t="s">
        <v>732</v>
      </c>
      <c r="F69" s="60">
        <v>42736</v>
      </c>
      <c r="G69" s="9">
        <f t="shared" si="10"/>
        <v>46</v>
      </c>
      <c r="H69" s="9">
        <f t="shared" si="11"/>
        <v>3</v>
      </c>
      <c r="I69" s="58" t="str">
        <f t="shared" si="9"/>
        <v>45 - 49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>IFERROR(VLOOKUP($C69,Results!$B$2:$D$100,3,FALSE),0)</f>
        <v>0</v>
      </c>
      <c r="U69"/>
      <c r="V69">
        <f t="shared" si="12"/>
        <v>11</v>
      </c>
    </row>
    <row r="70" spans="1:31">
      <c r="A70" s="58" t="s">
        <v>66</v>
      </c>
      <c r="B70" s="58" t="s">
        <v>67</v>
      </c>
      <c r="C70" s="7" t="str">
        <f t="shared" si="8"/>
        <v>Vanessa Crookes</v>
      </c>
      <c r="D70" t="s">
        <v>350</v>
      </c>
      <c r="E70" s="58" t="s">
        <v>772</v>
      </c>
      <c r="F70" s="60">
        <v>42736</v>
      </c>
      <c r="G70" s="9">
        <f t="shared" si="10"/>
        <v>47</v>
      </c>
      <c r="H70" s="9">
        <f t="shared" si="11"/>
        <v>0</v>
      </c>
      <c r="I70" s="58" t="str">
        <f t="shared" si="9"/>
        <v>45 - 49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>IFERROR(VLOOKUP($C70,Results!$B$2:$D$100,3,FALSE),0)</f>
        <v>0</v>
      </c>
      <c r="U70"/>
      <c r="V70">
        <f t="shared" si="12"/>
        <v>11</v>
      </c>
    </row>
    <row r="71" spans="1:31">
      <c r="A71" s="58" t="s">
        <v>139</v>
      </c>
      <c r="B71" s="58" t="s">
        <v>22</v>
      </c>
      <c r="C71" s="7" t="str">
        <f t="shared" si="8"/>
        <v>Helen Evans</v>
      </c>
      <c r="D71" t="s">
        <v>350</v>
      </c>
      <c r="E71" s="58" t="s">
        <v>612</v>
      </c>
      <c r="F71" s="60">
        <v>42736</v>
      </c>
      <c r="G71" s="9">
        <f t="shared" si="10"/>
        <v>48</v>
      </c>
      <c r="H71" s="9">
        <f t="shared" si="11"/>
        <v>8</v>
      </c>
      <c r="I71" s="58" t="str">
        <f t="shared" si="9"/>
        <v>45 - 49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>IFERROR(VLOOKUP($C71,Results!$B$2:$D$100,3,FALSE),0)</f>
        <v>0</v>
      </c>
      <c r="U71"/>
      <c r="V71">
        <f t="shared" si="12"/>
        <v>11</v>
      </c>
    </row>
    <row r="72" spans="1:31">
      <c r="A72" s="58" t="s">
        <v>61</v>
      </c>
      <c r="B72" s="58" t="s">
        <v>62</v>
      </c>
      <c r="C72" s="7" t="str">
        <f t="shared" si="8"/>
        <v>Alison Bagnall</v>
      </c>
      <c r="D72" t="s">
        <v>350</v>
      </c>
      <c r="E72" s="58" t="s">
        <v>579</v>
      </c>
      <c r="F72" s="60">
        <v>42736</v>
      </c>
      <c r="G72" s="9">
        <f t="shared" si="10"/>
        <v>49</v>
      </c>
      <c r="H72" s="9">
        <f t="shared" si="11"/>
        <v>10</v>
      </c>
      <c r="I72" s="58" t="str">
        <f t="shared" si="9"/>
        <v>45 - 49</v>
      </c>
      <c r="J72">
        <v>0</v>
      </c>
      <c r="K72">
        <v>0</v>
      </c>
      <c r="L72">
        <v>0</v>
      </c>
      <c r="M72">
        <v>0</v>
      </c>
      <c r="N72">
        <v>0</v>
      </c>
      <c r="O72">
        <v>48</v>
      </c>
      <c r="P72">
        <v>0</v>
      </c>
      <c r="Q72">
        <v>0</v>
      </c>
      <c r="R72">
        <v>0</v>
      </c>
      <c r="S72">
        <v>0</v>
      </c>
      <c r="T72">
        <f>IFERROR(VLOOKUP($C72,Results!$B$2:$D$100,3,FALSE),0)</f>
        <v>0</v>
      </c>
      <c r="U72"/>
      <c r="V72">
        <f t="shared" si="12"/>
        <v>11</v>
      </c>
    </row>
    <row r="73" spans="1:31">
      <c r="A73" s="58" t="s">
        <v>288</v>
      </c>
      <c r="B73" s="58" t="s">
        <v>517</v>
      </c>
      <c r="C73" s="7" t="str">
        <f t="shared" si="8"/>
        <v>Christine Lloyd</v>
      </c>
      <c r="D73" t="s">
        <v>350</v>
      </c>
      <c r="E73" s="58" t="s">
        <v>606</v>
      </c>
      <c r="F73" s="60">
        <v>42736</v>
      </c>
      <c r="G73" s="9">
        <v>47</v>
      </c>
      <c r="H73" s="9">
        <v>8</v>
      </c>
      <c r="I73" s="58" t="str">
        <f t="shared" si="9"/>
        <v>45 - 49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>IFERROR(VLOOKUP($C73,Results!$B$2:$D$100,3,FALSE),0)</f>
        <v>0</v>
      </c>
      <c r="U73"/>
      <c r="V73">
        <f t="shared" si="12"/>
        <v>11</v>
      </c>
    </row>
    <row r="74" spans="1:31">
      <c r="A74" s="58" t="s">
        <v>51</v>
      </c>
      <c r="B74" s="58" t="s">
        <v>76</v>
      </c>
      <c r="C74" s="7" t="str">
        <f t="shared" si="8"/>
        <v>Emma Vickers</v>
      </c>
      <c r="D74" s="3" t="s">
        <v>350</v>
      </c>
      <c r="E74" s="58" t="s">
        <v>629</v>
      </c>
      <c r="F74" s="60">
        <v>42736</v>
      </c>
      <c r="G74" s="9">
        <f t="shared" ref="G74:G105" si="13">DATEDIF(E74,F74,"Y")</f>
        <v>47</v>
      </c>
      <c r="H74" s="9">
        <f t="shared" ref="H74:H105" si="14">DATEDIF(E74,F74,"YM")</f>
        <v>1</v>
      </c>
      <c r="I74" s="58" t="str">
        <f t="shared" si="9"/>
        <v>45 - 49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>IFERROR(VLOOKUP($C74,Results!$B$2:$D$100,3,FALSE),0)</f>
        <v>0</v>
      </c>
      <c r="U74"/>
      <c r="V74">
        <f t="shared" si="12"/>
        <v>11</v>
      </c>
    </row>
    <row r="75" spans="1:31">
      <c r="A75" s="61" t="s">
        <v>919</v>
      </c>
      <c r="B75" s="61" t="s">
        <v>920</v>
      </c>
      <c r="C75" s="61" t="str">
        <f t="shared" si="8"/>
        <v>Lynne Hinson</v>
      </c>
      <c r="D75" s="61" t="s">
        <v>350</v>
      </c>
      <c r="E75" s="82">
        <v>25275</v>
      </c>
      <c r="F75" s="60">
        <v>42736</v>
      </c>
      <c r="G75" s="76">
        <f t="shared" si="13"/>
        <v>47</v>
      </c>
      <c r="H75" s="76">
        <f t="shared" si="14"/>
        <v>9</v>
      </c>
      <c r="I75" s="58" t="str">
        <f>VLOOKUP(G75,AB$2:AC$65,2,FALSE)</f>
        <v>45 - 49</v>
      </c>
      <c r="J75">
        <v>0</v>
      </c>
      <c r="K75">
        <v>45</v>
      </c>
      <c r="L75">
        <v>47</v>
      </c>
      <c r="M75">
        <v>48</v>
      </c>
      <c r="N75">
        <v>36</v>
      </c>
      <c r="O75">
        <v>46</v>
      </c>
      <c r="P75">
        <v>48</v>
      </c>
      <c r="Q75">
        <v>47</v>
      </c>
      <c r="R75">
        <v>49</v>
      </c>
      <c r="S75">
        <v>49</v>
      </c>
      <c r="T75">
        <f>IFERROR(VLOOKUP($C75,Results!$B$2:$D$100,3,FALSE),0)</f>
        <v>50</v>
      </c>
      <c r="V75">
        <f t="shared" si="12"/>
        <v>11</v>
      </c>
    </row>
    <row r="76" spans="1:31">
      <c r="A76" s="58" t="s">
        <v>21</v>
      </c>
      <c r="B76" s="58" t="s">
        <v>37</v>
      </c>
      <c r="C76" s="7" t="str">
        <f t="shared" si="8"/>
        <v>Sarah Bland</v>
      </c>
      <c r="D76" t="s">
        <v>350</v>
      </c>
      <c r="E76" s="58" t="s">
        <v>748</v>
      </c>
      <c r="F76" s="60">
        <v>42736</v>
      </c>
      <c r="G76" s="9">
        <f t="shared" si="13"/>
        <v>53</v>
      </c>
      <c r="H76" s="9">
        <f t="shared" si="14"/>
        <v>1</v>
      </c>
      <c r="I76" s="58" t="str">
        <f t="shared" ref="I76:I83" si="15">VLOOKUP(G76,Z$2:AA$65,2,FALSE)</f>
        <v>50 - 54</v>
      </c>
      <c r="J76">
        <v>0</v>
      </c>
      <c r="K76">
        <v>47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>IFERROR(VLOOKUP($C76,Results!$B$2:$D$100,3,FALSE),0)</f>
        <v>0</v>
      </c>
      <c r="U76"/>
      <c r="V76">
        <f t="shared" si="12"/>
        <v>11</v>
      </c>
    </row>
    <row r="77" spans="1:31">
      <c r="A77" s="58" t="s">
        <v>6</v>
      </c>
      <c r="B77" s="58" t="s">
        <v>4</v>
      </c>
      <c r="C77" s="7" t="str">
        <f t="shared" si="8"/>
        <v>Kate Wright</v>
      </c>
      <c r="D77" t="s">
        <v>350</v>
      </c>
      <c r="E77" s="58" t="s">
        <v>601</v>
      </c>
      <c r="F77" s="60">
        <v>42736</v>
      </c>
      <c r="G77" s="9">
        <f t="shared" si="13"/>
        <v>53</v>
      </c>
      <c r="H77" s="9">
        <f t="shared" si="14"/>
        <v>8</v>
      </c>
      <c r="I77" s="58" t="str">
        <f t="shared" si="15"/>
        <v>50 - 54</v>
      </c>
      <c r="J77">
        <v>50</v>
      </c>
      <c r="K77">
        <v>50</v>
      </c>
      <c r="L77">
        <v>50</v>
      </c>
      <c r="M77">
        <v>0</v>
      </c>
      <c r="N77">
        <v>50</v>
      </c>
      <c r="O77">
        <v>50</v>
      </c>
      <c r="P77">
        <v>50</v>
      </c>
      <c r="Q77">
        <v>0</v>
      </c>
      <c r="R77">
        <v>0</v>
      </c>
      <c r="S77">
        <v>0</v>
      </c>
      <c r="T77">
        <f>IFERROR(VLOOKUP($C77,Results!$B$2:$D$100,3,FALSE),0)</f>
        <v>0</v>
      </c>
      <c r="U77"/>
      <c r="V77">
        <f t="shared" si="12"/>
        <v>11</v>
      </c>
    </row>
    <row r="78" spans="1:31">
      <c r="A78" s="58" t="s">
        <v>366</v>
      </c>
      <c r="B78" s="58" t="s">
        <v>367</v>
      </c>
      <c r="C78" s="7" t="str">
        <f t="shared" si="8"/>
        <v>Michele Cottiss</v>
      </c>
      <c r="D78" t="s">
        <v>350</v>
      </c>
      <c r="E78" s="58" t="s">
        <v>697</v>
      </c>
      <c r="F78" s="60">
        <v>42736</v>
      </c>
      <c r="G78" s="9">
        <f t="shared" si="13"/>
        <v>52</v>
      </c>
      <c r="H78" s="9">
        <f t="shared" si="14"/>
        <v>3</v>
      </c>
      <c r="I78" s="58" t="str">
        <f t="shared" si="15"/>
        <v>50 - 54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>IFERROR(VLOOKUP($C78,Results!$B$2:$D$100,3,FALSE),0)</f>
        <v>0</v>
      </c>
      <c r="U78"/>
      <c r="V78">
        <f t="shared" si="12"/>
        <v>11</v>
      </c>
    </row>
    <row r="79" spans="1:31">
      <c r="A79" s="58" t="s">
        <v>533</v>
      </c>
      <c r="B79" s="58" t="s">
        <v>534</v>
      </c>
      <c r="C79" s="7" t="str">
        <f t="shared" si="8"/>
        <v>Joanna COPEMAN</v>
      </c>
      <c r="D79" t="s">
        <v>350</v>
      </c>
      <c r="E79" s="58" t="s">
        <v>658</v>
      </c>
      <c r="F79" s="60">
        <v>42736</v>
      </c>
      <c r="G79" s="9">
        <f t="shared" si="13"/>
        <v>51</v>
      </c>
      <c r="H79" s="9">
        <f t="shared" si="14"/>
        <v>3</v>
      </c>
      <c r="I79" s="58" t="str">
        <f t="shared" si="15"/>
        <v>50 - 54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>IFERROR(VLOOKUP($C79,Results!$B$2:$D$100,3,FALSE),0)</f>
        <v>0</v>
      </c>
      <c r="U79"/>
      <c r="V79">
        <f t="shared" si="12"/>
        <v>11</v>
      </c>
    </row>
    <row r="80" spans="1:31">
      <c r="A80" s="58" t="s">
        <v>141</v>
      </c>
      <c r="B80" s="58" t="s">
        <v>334</v>
      </c>
      <c r="C80" s="7" t="str">
        <f t="shared" si="8"/>
        <v>Yvonne Stephenson</v>
      </c>
      <c r="D80" t="s">
        <v>350</v>
      </c>
      <c r="E80" s="58" t="s">
        <v>620</v>
      </c>
      <c r="F80" s="60">
        <v>42736</v>
      </c>
      <c r="G80" s="9">
        <f t="shared" si="13"/>
        <v>52</v>
      </c>
      <c r="H80" s="9">
        <f t="shared" si="14"/>
        <v>5</v>
      </c>
      <c r="I80" s="58" t="str">
        <f t="shared" si="15"/>
        <v>50 - 54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>IFERROR(VLOOKUP($C80,Results!$B$2:$D$100,3,FALSE),0)</f>
        <v>0</v>
      </c>
      <c r="U80"/>
      <c r="V80">
        <f t="shared" si="12"/>
        <v>11</v>
      </c>
    </row>
    <row r="81" spans="1:22">
      <c r="A81" s="58" t="s">
        <v>379</v>
      </c>
      <c r="B81" s="58" t="s">
        <v>380</v>
      </c>
      <c r="C81" s="7" t="str">
        <f t="shared" si="8"/>
        <v>Shirley Rigby</v>
      </c>
      <c r="D81" t="s">
        <v>350</v>
      </c>
      <c r="E81" s="58" t="s">
        <v>755</v>
      </c>
      <c r="F81" s="60">
        <v>42736</v>
      </c>
      <c r="G81" s="9">
        <f t="shared" si="13"/>
        <v>52</v>
      </c>
      <c r="H81" s="9">
        <f t="shared" si="14"/>
        <v>9</v>
      </c>
      <c r="I81" s="58" t="str">
        <f t="shared" si="15"/>
        <v>50 - 54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>IFERROR(VLOOKUP($C81,Results!$B$2:$D$100,3,FALSE),0)</f>
        <v>0</v>
      </c>
      <c r="U81"/>
      <c r="V81">
        <f t="shared" si="12"/>
        <v>11</v>
      </c>
    </row>
    <row r="82" spans="1:22">
      <c r="A82" s="58" t="s">
        <v>538</v>
      </c>
      <c r="B82" s="58" t="s">
        <v>539</v>
      </c>
      <c r="C82" s="7" t="str">
        <f t="shared" si="8"/>
        <v>Tina Bonham</v>
      </c>
      <c r="D82" t="s">
        <v>784</v>
      </c>
      <c r="E82" s="58" t="s">
        <v>668</v>
      </c>
      <c r="F82" s="60">
        <v>42736</v>
      </c>
      <c r="G82" s="9">
        <f t="shared" si="13"/>
        <v>54</v>
      </c>
      <c r="H82" s="9">
        <f t="shared" si="14"/>
        <v>9</v>
      </c>
      <c r="I82" s="58" t="str">
        <f t="shared" si="15"/>
        <v>50 - 54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>IFERROR(VLOOKUP($C82,Results!$B$2:$D$100,3,FALSE),0)</f>
        <v>0</v>
      </c>
      <c r="U82"/>
      <c r="V82">
        <f t="shared" si="12"/>
        <v>11</v>
      </c>
    </row>
    <row r="83" spans="1:22">
      <c r="A83" s="58" t="s">
        <v>20</v>
      </c>
      <c r="B83" s="58" t="s">
        <v>14</v>
      </c>
      <c r="C83" s="7" t="str">
        <f t="shared" si="8"/>
        <v>Maxine Horsman</v>
      </c>
      <c r="D83" t="s">
        <v>350</v>
      </c>
      <c r="E83" s="58" t="s">
        <v>694</v>
      </c>
      <c r="F83" s="60">
        <v>42736</v>
      </c>
      <c r="G83" s="9">
        <f t="shared" si="13"/>
        <v>54</v>
      </c>
      <c r="H83" s="9">
        <f t="shared" si="14"/>
        <v>6</v>
      </c>
      <c r="I83" s="58" t="str">
        <f t="shared" si="15"/>
        <v>50 - 54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>IFERROR(VLOOKUP($C83,Results!$B$2:$D$100,3,FALSE),0)</f>
        <v>0</v>
      </c>
      <c r="U83"/>
      <c r="V83">
        <f t="shared" si="12"/>
        <v>11</v>
      </c>
    </row>
    <row r="84" spans="1:22">
      <c r="A84" s="61" t="s">
        <v>903</v>
      </c>
      <c r="B84" s="63" t="s">
        <v>167</v>
      </c>
      <c r="C84" s="61" t="str">
        <f t="shared" si="8"/>
        <v>Jacky Taylor</v>
      </c>
      <c r="D84" s="3" t="s">
        <v>350</v>
      </c>
      <c r="E84" s="60">
        <v>23949</v>
      </c>
      <c r="F84" s="60">
        <v>42736</v>
      </c>
      <c r="G84" s="76">
        <f t="shared" si="13"/>
        <v>51</v>
      </c>
      <c r="H84" s="76">
        <f t="shared" si="14"/>
        <v>5</v>
      </c>
      <c r="I84" s="58" t="str">
        <f>VLOOKUP(G84,AB$2:AC$65,2,FALSE)</f>
        <v>50 - 54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>IFERROR(VLOOKUP($C84,Results!$B$2:$D$100,3,FALSE),0)</f>
        <v>0</v>
      </c>
      <c r="V84">
        <f t="shared" si="12"/>
        <v>11</v>
      </c>
    </row>
    <row r="85" spans="1:22">
      <c r="A85" s="58" t="s">
        <v>288</v>
      </c>
      <c r="B85" s="58" t="s">
        <v>138</v>
      </c>
      <c r="C85" s="7" t="str">
        <f t="shared" si="8"/>
        <v>Christine Cooper</v>
      </c>
      <c r="D85" t="s">
        <v>350</v>
      </c>
      <c r="E85" s="58" t="s">
        <v>604</v>
      </c>
      <c r="F85" s="60">
        <v>42736</v>
      </c>
      <c r="G85" s="9">
        <f t="shared" si="13"/>
        <v>55</v>
      </c>
      <c r="H85" s="9">
        <f t="shared" si="14"/>
        <v>10</v>
      </c>
      <c r="I85" s="58" t="str">
        <f t="shared" ref="I85:I96" si="16">VLOOKUP(G85,Z$2:AA$65,2,FALSE)</f>
        <v>55 - 59</v>
      </c>
      <c r="J85">
        <v>24</v>
      </c>
      <c r="K85">
        <v>0</v>
      </c>
      <c r="L85">
        <v>0</v>
      </c>
      <c r="M85">
        <v>33</v>
      </c>
      <c r="N85">
        <v>0</v>
      </c>
      <c r="O85">
        <v>0</v>
      </c>
      <c r="P85">
        <v>29</v>
      </c>
      <c r="Q85">
        <v>0</v>
      </c>
      <c r="R85">
        <v>0</v>
      </c>
      <c r="S85">
        <v>33</v>
      </c>
      <c r="T85">
        <f>IFERROR(VLOOKUP($C85,Results!$B$2:$D$100,3,FALSE),0)</f>
        <v>39</v>
      </c>
      <c r="U85"/>
      <c r="V85">
        <f t="shared" si="12"/>
        <v>11</v>
      </c>
    </row>
    <row r="86" spans="1:22">
      <c r="A86" s="58" t="s">
        <v>31</v>
      </c>
      <c r="B86" s="58" t="s">
        <v>240</v>
      </c>
      <c r="C86" s="7" t="str">
        <f t="shared" si="8"/>
        <v>Jane Duncan</v>
      </c>
      <c r="D86" t="s">
        <v>350</v>
      </c>
      <c r="E86" s="58" t="s">
        <v>651</v>
      </c>
      <c r="F86" s="60">
        <v>42736</v>
      </c>
      <c r="G86" s="9">
        <f t="shared" si="13"/>
        <v>55</v>
      </c>
      <c r="H86" s="9">
        <f t="shared" si="14"/>
        <v>11</v>
      </c>
      <c r="I86" s="58" t="str">
        <f t="shared" si="16"/>
        <v>55 - 59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>IFERROR(VLOOKUP($C86,Results!$B$2:$D$100,3,FALSE),0)</f>
        <v>0</v>
      </c>
      <c r="U86"/>
      <c r="V86">
        <f t="shared" si="12"/>
        <v>11</v>
      </c>
    </row>
    <row r="87" spans="1:22">
      <c r="A87" s="58" t="s">
        <v>404</v>
      </c>
      <c r="B87" s="58" t="s">
        <v>403</v>
      </c>
      <c r="C87" s="7" t="str">
        <f t="shared" ref="C87:C118" si="17">A87&amp;" "&amp;B87</f>
        <v>Gill Robinson</v>
      </c>
      <c r="D87" t="s">
        <v>350</v>
      </c>
      <c r="E87" s="58" t="s">
        <v>638</v>
      </c>
      <c r="F87" s="60">
        <v>42736</v>
      </c>
      <c r="G87" s="9">
        <f t="shared" si="13"/>
        <v>55</v>
      </c>
      <c r="H87" s="9">
        <f t="shared" si="14"/>
        <v>11</v>
      </c>
      <c r="I87" s="58" t="str">
        <f t="shared" si="16"/>
        <v>55 - 59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>IFERROR(VLOOKUP($C87,Results!$B$2:$D$100,3,FALSE),0)</f>
        <v>0</v>
      </c>
      <c r="U87"/>
      <c r="V87">
        <f t="shared" si="12"/>
        <v>11</v>
      </c>
    </row>
    <row r="88" spans="1:22">
      <c r="A88" s="58" t="s">
        <v>72</v>
      </c>
      <c r="B88" s="58" t="s">
        <v>196</v>
      </c>
      <c r="C88" s="7" t="str">
        <f t="shared" si="17"/>
        <v>Karen Brown</v>
      </c>
      <c r="D88" t="s">
        <v>350</v>
      </c>
      <c r="E88" s="58" t="s">
        <v>665</v>
      </c>
      <c r="F88" s="60">
        <v>42736</v>
      </c>
      <c r="G88" s="9">
        <f t="shared" si="13"/>
        <v>55</v>
      </c>
      <c r="H88" s="9">
        <f t="shared" si="14"/>
        <v>2</v>
      </c>
      <c r="I88" s="58" t="str">
        <f t="shared" si="16"/>
        <v>55 - 59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>IFERROR(VLOOKUP($C88,Results!$B$2:$D$100,3,FALSE),0)</f>
        <v>0</v>
      </c>
      <c r="U88"/>
      <c r="V88">
        <f t="shared" si="12"/>
        <v>11</v>
      </c>
    </row>
    <row r="89" spans="1:22">
      <c r="A89" s="58" t="s">
        <v>147</v>
      </c>
      <c r="B89" s="58" t="s">
        <v>220</v>
      </c>
      <c r="C89" s="7" t="str">
        <f t="shared" si="17"/>
        <v>Jo Young</v>
      </c>
      <c r="D89" t="s">
        <v>350</v>
      </c>
      <c r="E89" s="58" t="s">
        <v>656</v>
      </c>
      <c r="F89" s="60">
        <v>42736</v>
      </c>
      <c r="G89" s="9">
        <f t="shared" si="13"/>
        <v>57</v>
      </c>
      <c r="H89" s="9">
        <f t="shared" si="14"/>
        <v>3</v>
      </c>
      <c r="I89" s="58" t="str">
        <f t="shared" si="16"/>
        <v>55 - 59</v>
      </c>
      <c r="J89">
        <v>39</v>
      </c>
      <c r="K89">
        <v>38</v>
      </c>
      <c r="L89">
        <v>0</v>
      </c>
      <c r="M89">
        <v>41</v>
      </c>
      <c r="N89">
        <v>36</v>
      </c>
      <c r="O89">
        <v>37</v>
      </c>
      <c r="P89">
        <v>38</v>
      </c>
      <c r="Q89">
        <v>44</v>
      </c>
      <c r="R89">
        <v>0</v>
      </c>
      <c r="S89">
        <v>43</v>
      </c>
      <c r="T89">
        <f>IFERROR(VLOOKUP($C89,Results!$B$2:$D$100,3,FALSE),0)</f>
        <v>0</v>
      </c>
      <c r="U89"/>
      <c r="V89">
        <f t="shared" si="12"/>
        <v>11</v>
      </c>
    </row>
    <row r="90" spans="1:22">
      <c r="A90" s="61" t="s">
        <v>303</v>
      </c>
      <c r="B90" s="58" t="s">
        <v>304</v>
      </c>
      <c r="C90" s="7" t="str">
        <f t="shared" si="17"/>
        <v>Beverley Brigden</v>
      </c>
      <c r="D90" t="s">
        <v>350</v>
      </c>
      <c r="E90" s="58" t="s">
        <v>592</v>
      </c>
      <c r="F90" s="60">
        <v>42736</v>
      </c>
      <c r="G90" s="9">
        <f t="shared" si="13"/>
        <v>56</v>
      </c>
      <c r="H90" s="9">
        <f t="shared" si="14"/>
        <v>2</v>
      </c>
      <c r="I90" s="58" t="str">
        <f t="shared" si="16"/>
        <v>55 - 59</v>
      </c>
      <c r="J90">
        <v>32</v>
      </c>
      <c r="K90">
        <v>34</v>
      </c>
      <c r="L90">
        <v>35</v>
      </c>
      <c r="M90">
        <v>39</v>
      </c>
      <c r="N90">
        <v>39</v>
      </c>
      <c r="O90">
        <v>33</v>
      </c>
      <c r="P90">
        <v>35</v>
      </c>
      <c r="Q90">
        <v>41</v>
      </c>
      <c r="R90">
        <v>0</v>
      </c>
      <c r="S90">
        <v>0</v>
      </c>
      <c r="T90">
        <f>IFERROR(VLOOKUP($C90,Results!$B$2:$D$100,3,FALSE),0)</f>
        <v>43</v>
      </c>
      <c r="U90"/>
      <c r="V90">
        <f t="shared" si="12"/>
        <v>11</v>
      </c>
    </row>
    <row r="91" spans="1:22">
      <c r="A91" s="58" t="s">
        <v>328</v>
      </c>
      <c r="B91" s="58" t="s">
        <v>371</v>
      </c>
      <c r="C91" s="7" t="str">
        <f t="shared" si="17"/>
        <v>Penny Stainthorp</v>
      </c>
      <c r="D91" t="s">
        <v>350</v>
      </c>
      <c r="E91" s="58" t="s">
        <v>718</v>
      </c>
      <c r="F91" s="60">
        <v>42736</v>
      </c>
      <c r="G91" s="9">
        <f t="shared" si="13"/>
        <v>56</v>
      </c>
      <c r="H91" s="9">
        <f t="shared" si="14"/>
        <v>11</v>
      </c>
      <c r="I91" s="58" t="str">
        <f t="shared" si="16"/>
        <v>55 - 59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46</v>
      </c>
      <c r="R91">
        <v>0</v>
      </c>
      <c r="S91">
        <v>0</v>
      </c>
      <c r="T91">
        <f>IFERROR(VLOOKUP($C91,Results!$B$2:$D$100,3,FALSE),0)</f>
        <v>0</v>
      </c>
      <c r="U91"/>
      <c r="V91">
        <f t="shared" si="12"/>
        <v>11</v>
      </c>
    </row>
    <row r="92" spans="1:22">
      <c r="A92" s="63" t="s">
        <v>840</v>
      </c>
      <c r="B92" s="63" t="s">
        <v>53</v>
      </c>
      <c r="C92" s="61" t="str">
        <f t="shared" si="17"/>
        <v>Jean Hill</v>
      </c>
      <c r="D92" s="63" t="s">
        <v>350</v>
      </c>
      <c r="E92" s="60">
        <v>21448</v>
      </c>
      <c r="F92" s="60">
        <v>42736</v>
      </c>
      <c r="G92" s="9">
        <f t="shared" si="13"/>
        <v>58</v>
      </c>
      <c r="H92" s="9">
        <f t="shared" si="14"/>
        <v>3</v>
      </c>
      <c r="I92" s="58" t="str">
        <f t="shared" si="16"/>
        <v>55 - 59</v>
      </c>
      <c r="J92">
        <v>30</v>
      </c>
      <c r="K92">
        <v>0</v>
      </c>
      <c r="L92">
        <v>0</v>
      </c>
      <c r="M92">
        <v>35</v>
      </c>
      <c r="N92">
        <v>37</v>
      </c>
      <c r="O92">
        <v>31</v>
      </c>
      <c r="P92">
        <v>32</v>
      </c>
      <c r="Q92">
        <v>38</v>
      </c>
      <c r="R92">
        <v>0</v>
      </c>
      <c r="S92">
        <v>0</v>
      </c>
      <c r="T92">
        <f>IFERROR(VLOOKUP($C92,Results!$B$2:$D$100,3,FALSE),0)</f>
        <v>0</v>
      </c>
      <c r="U92"/>
      <c r="V92">
        <f t="shared" si="12"/>
        <v>11</v>
      </c>
    </row>
    <row r="93" spans="1:22">
      <c r="A93" s="58" t="s">
        <v>43</v>
      </c>
      <c r="B93" s="58" t="s">
        <v>44</v>
      </c>
      <c r="C93" s="7" t="str">
        <f t="shared" si="17"/>
        <v>Naomi Whittaker</v>
      </c>
      <c r="D93" t="s">
        <v>350</v>
      </c>
      <c r="E93" s="58" t="s">
        <v>703</v>
      </c>
      <c r="F93" s="60">
        <v>42736</v>
      </c>
      <c r="G93" s="9">
        <f t="shared" si="13"/>
        <v>56</v>
      </c>
      <c r="H93" s="9">
        <f t="shared" si="14"/>
        <v>2</v>
      </c>
      <c r="I93" s="58" t="str">
        <f t="shared" si="16"/>
        <v>55 - 59</v>
      </c>
      <c r="J93">
        <v>38</v>
      </c>
      <c r="K93">
        <v>37</v>
      </c>
      <c r="L93">
        <v>40</v>
      </c>
      <c r="M93">
        <v>44</v>
      </c>
      <c r="N93">
        <v>44</v>
      </c>
      <c r="O93">
        <v>40</v>
      </c>
      <c r="P93">
        <v>42</v>
      </c>
      <c r="Q93">
        <v>0</v>
      </c>
      <c r="R93">
        <v>48</v>
      </c>
      <c r="S93">
        <v>0</v>
      </c>
      <c r="T93">
        <f>IFERROR(VLOOKUP($C93,Results!$B$2:$D$100,3,FALSE),0)</f>
        <v>0</v>
      </c>
      <c r="U93"/>
      <c r="V93">
        <f t="shared" si="12"/>
        <v>11</v>
      </c>
    </row>
    <row r="94" spans="1:22">
      <c r="A94" s="58" t="s">
        <v>140</v>
      </c>
      <c r="B94" s="58" t="s">
        <v>5</v>
      </c>
      <c r="C94" s="7" t="str">
        <f t="shared" si="17"/>
        <v>Lesley Kirk</v>
      </c>
      <c r="D94" t="s">
        <v>350</v>
      </c>
      <c r="E94" s="58" t="s">
        <v>679</v>
      </c>
      <c r="F94" s="60">
        <v>42736</v>
      </c>
      <c r="G94" s="9">
        <f t="shared" si="13"/>
        <v>57</v>
      </c>
      <c r="H94" s="9">
        <f t="shared" si="14"/>
        <v>8</v>
      </c>
      <c r="I94" s="58" t="str">
        <f t="shared" si="16"/>
        <v>55 - 59</v>
      </c>
      <c r="J94">
        <v>0</v>
      </c>
      <c r="K94">
        <v>0</v>
      </c>
      <c r="L94">
        <v>0</v>
      </c>
      <c r="M94">
        <v>0</v>
      </c>
      <c r="N94">
        <v>47</v>
      </c>
      <c r="O94">
        <v>0</v>
      </c>
      <c r="P94">
        <v>45</v>
      </c>
      <c r="Q94">
        <v>0</v>
      </c>
      <c r="R94">
        <v>0</v>
      </c>
      <c r="S94">
        <v>0</v>
      </c>
      <c r="T94">
        <f>IFERROR(VLOOKUP($C94,Results!$B$2:$D$100,3,FALSE),0)</f>
        <v>0</v>
      </c>
      <c r="U94"/>
      <c r="V94">
        <f t="shared" si="12"/>
        <v>11</v>
      </c>
    </row>
    <row r="95" spans="1:22">
      <c r="A95" s="58" t="s">
        <v>364</v>
      </c>
      <c r="B95" s="58" t="s">
        <v>215</v>
      </c>
      <c r="C95" s="7" t="str">
        <f t="shared" si="17"/>
        <v>Marie Fitzgerald</v>
      </c>
      <c r="D95" t="s">
        <v>350</v>
      </c>
      <c r="E95" s="58" t="s">
        <v>690</v>
      </c>
      <c r="F95" s="60">
        <v>42736</v>
      </c>
      <c r="G95" s="9">
        <f t="shared" si="13"/>
        <v>57</v>
      </c>
      <c r="H95" s="9">
        <f t="shared" si="14"/>
        <v>10</v>
      </c>
      <c r="I95" s="58" t="str">
        <f t="shared" si="16"/>
        <v>55 - 59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>IFERROR(VLOOKUP($C95,Results!$B$2:$D$100,3,FALSE),0)</f>
        <v>0</v>
      </c>
      <c r="U95"/>
      <c r="V95">
        <f t="shared" si="12"/>
        <v>11</v>
      </c>
    </row>
    <row r="96" spans="1:22">
      <c r="A96" s="58" t="s">
        <v>328</v>
      </c>
      <c r="B96" s="58" t="s">
        <v>370</v>
      </c>
      <c r="C96" s="7" t="str">
        <f t="shared" si="17"/>
        <v>Penny Garbutt</v>
      </c>
      <c r="D96" t="s">
        <v>350</v>
      </c>
      <c r="E96" s="58" t="s">
        <v>717</v>
      </c>
      <c r="F96" s="60">
        <v>42736</v>
      </c>
      <c r="G96" s="9">
        <f t="shared" si="13"/>
        <v>59</v>
      </c>
      <c r="H96" s="9">
        <f t="shared" si="14"/>
        <v>2</v>
      </c>
      <c r="I96" s="58" t="str">
        <f t="shared" si="16"/>
        <v>55 - 59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>IFERROR(VLOOKUP($C96,Results!$B$2:$D$100,3,FALSE),0)</f>
        <v>0</v>
      </c>
      <c r="U96"/>
      <c r="V96">
        <f t="shared" si="12"/>
        <v>11</v>
      </c>
    </row>
    <row r="97" spans="1:22">
      <c r="A97" s="61" t="s">
        <v>902</v>
      </c>
      <c r="B97" s="63" t="s">
        <v>889</v>
      </c>
      <c r="C97" s="61" t="str">
        <f t="shared" si="17"/>
        <v>Susan Mcfarlane</v>
      </c>
      <c r="D97" s="3" t="s">
        <v>350</v>
      </c>
      <c r="E97" s="60">
        <v>21642</v>
      </c>
      <c r="F97" s="60">
        <v>42736</v>
      </c>
      <c r="G97" s="76">
        <f t="shared" si="13"/>
        <v>57</v>
      </c>
      <c r="H97" s="76">
        <f t="shared" si="14"/>
        <v>8</v>
      </c>
      <c r="I97" s="58" t="str">
        <f>VLOOKUP(G97,AB$2:AC$65,2,FALSE)</f>
        <v>55 - 59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>IFERROR(VLOOKUP($C97,Results!$B$2:$D$100,3,FALSE),0)</f>
        <v>0</v>
      </c>
      <c r="V97">
        <f t="shared" si="12"/>
        <v>11</v>
      </c>
    </row>
    <row r="98" spans="1:22">
      <c r="A98" s="58" t="s">
        <v>377</v>
      </c>
      <c r="B98" s="58" t="s">
        <v>378</v>
      </c>
      <c r="C98" s="7" t="str">
        <f t="shared" si="17"/>
        <v>Sheryl Buckland</v>
      </c>
      <c r="D98" t="s">
        <v>350</v>
      </c>
      <c r="E98" s="58" t="s">
        <v>754</v>
      </c>
      <c r="F98" s="60">
        <v>42736</v>
      </c>
      <c r="G98" s="9">
        <f t="shared" si="13"/>
        <v>60</v>
      </c>
      <c r="H98" s="9">
        <f t="shared" si="14"/>
        <v>1</v>
      </c>
      <c r="I98" s="58" t="str">
        <f t="shared" ref="I98:I106" si="18">VLOOKUP(G98,Z$2:AA$65,2,FALSE)</f>
        <v>60 - 64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>IFERROR(VLOOKUP($C98,Results!$B$2:$D$100,3,FALSE),0)</f>
        <v>0</v>
      </c>
      <c r="U98"/>
      <c r="V98">
        <f t="shared" si="12"/>
        <v>11</v>
      </c>
    </row>
    <row r="99" spans="1:22">
      <c r="A99" s="58" t="s">
        <v>6</v>
      </c>
      <c r="B99" s="58" t="s">
        <v>63</v>
      </c>
      <c r="C99" s="7" t="str">
        <f t="shared" si="17"/>
        <v>Kate Sergent</v>
      </c>
      <c r="D99" t="s">
        <v>350</v>
      </c>
      <c r="E99" s="58" t="s">
        <v>667</v>
      </c>
      <c r="F99" s="60">
        <v>42736</v>
      </c>
      <c r="G99" s="9">
        <f t="shared" si="13"/>
        <v>64</v>
      </c>
      <c r="H99" s="9">
        <f t="shared" si="14"/>
        <v>9</v>
      </c>
      <c r="I99" s="58" t="str">
        <f t="shared" si="18"/>
        <v>60 - 64</v>
      </c>
      <c r="J99">
        <v>33</v>
      </c>
      <c r="K99">
        <v>36</v>
      </c>
      <c r="L99">
        <v>39</v>
      </c>
      <c r="M99">
        <v>0</v>
      </c>
      <c r="N99">
        <v>0</v>
      </c>
      <c r="O99">
        <v>35</v>
      </c>
      <c r="P99">
        <v>39</v>
      </c>
      <c r="Q99">
        <v>43</v>
      </c>
      <c r="R99">
        <v>44</v>
      </c>
      <c r="S99">
        <v>42</v>
      </c>
      <c r="T99">
        <f>IFERROR(VLOOKUP($C99,Results!$B$2:$D$100,3,FALSE),0)</f>
        <v>0</v>
      </c>
      <c r="U99"/>
      <c r="V99">
        <f t="shared" si="12"/>
        <v>11</v>
      </c>
    </row>
    <row r="100" spans="1:22">
      <c r="A100" s="58" t="s">
        <v>234</v>
      </c>
      <c r="B100" s="58" t="s">
        <v>235</v>
      </c>
      <c r="C100" s="7" t="str">
        <f t="shared" si="17"/>
        <v>Ruth Calderbank</v>
      </c>
      <c r="D100" t="s">
        <v>350</v>
      </c>
      <c r="E100" s="58" t="s">
        <v>745</v>
      </c>
      <c r="F100" s="60">
        <v>42736</v>
      </c>
      <c r="G100" s="9">
        <f t="shared" si="13"/>
        <v>64</v>
      </c>
      <c r="H100" s="9">
        <f t="shared" si="14"/>
        <v>11</v>
      </c>
      <c r="I100" s="58" t="str">
        <f t="shared" si="18"/>
        <v>60 - 64</v>
      </c>
      <c r="J100">
        <v>40</v>
      </c>
      <c r="K100">
        <v>40</v>
      </c>
      <c r="L100">
        <v>42</v>
      </c>
      <c r="M100">
        <v>43</v>
      </c>
      <c r="N100">
        <v>42</v>
      </c>
      <c r="O100">
        <v>39</v>
      </c>
      <c r="P100">
        <v>41</v>
      </c>
      <c r="Q100">
        <v>45</v>
      </c>
      <c r="R100">
        <v>0</v>
      </c>
      <c r="S100">
        <v>0</v>
      </c>
      <c r="T100">
        <f>IFERROR(VLOOKUP($C100,Results!$B$2:$D$100,3,FALSE),0)</f>
        <v>45</v>
      </c>
      <c r="U100"/>
      <c r="V100">
        <f t="shared" si="12"/>
        <v>11</v>
      </c>
    </row>
    <row r="101" spans="1:22">
      <c r="A101" s="58" t="s">
        <v>374</v>
      </c>
      <c r="B101" s="58" t="s">
        <v>429</v>
      </c>
      <c r="C101" s="7" t="str">
        <f t="shared" si="17"/>
        <v>Sally Bliss</v>
      </c>
      <c r="D101" t="s">
        <v>350</v>
      </c>
      <c r="E101" s="58" t="s">
        <v>594</v>
      </c>
      <c r="F101" s="60">
        <v>42736</v>
      </c>
      <c r="G101" s="9">
        <f t="shared" si="13"/>
        <v>61</v>
      </c>
      <c r="H101" s="9">
        <f t="shared" si="14"/>
        <v>4</v>
      </c>
      <c r="I101" s="58" t="str">
        <f t="shared" si="18"/>
        <v>60 - 64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>IFERROR(VLOOKUP($C101,Results!$B$2:$D$100,3,FALSE),0)</f>
        <v>0</v>
      </c>
      <c r="U101"/>
      <c r="V101">
        <f t="shared" si="12"/>
        <v>11</v>
      </c>
    </row>
    <row r="102" spans="1:22">
      <c r="A102" s="58" t="s">
        <v>363</v>
      </c>
      <c r="B102" s="58" t="s">
        <v>354</v>
      </c>
      <c r="C102" s="7" t="str">
        <f t="shared" si="17"/>
        <v>Lynn Sherren</v>
      </c>
      <c r="D102" t="s">
        <v>350</v>
      </c>
      <c r="E102" s="58" t="s">
        <v>673</v>
      </c>
      <c r="F102" s="60">
        <v>42736</v>
      </c>
      <c r="G102" s="9">
        <f t="shared" si="13"/>
        <v>61</v>
      </c>
      <c r="H102" s="9">
        <f t="shared" si="14"/>
        <v>8</v>
      </c>
      <c r="I102" s="58" t="str">
        <f t="shared" si="18"/>
        <v>60 - 64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>IFERROR(VLOOKUP($C102,Results!$B$2:$D$100,3,FALSE),0)</f>
        <v>0</v>
      </c>
      <c r="U102"/>
      <c r="V102">
        <f t="shared" si="12"/>
        <v>11</v>
      </c>
    </row>
    <row r="103" spans="1:22">
      <c r="A103" s="58" t="s">
        <v>428</v>
      </c>
      <c r="B103" s="58" t="s">
        <v>313</v>
      </c>
      <c r="C103" s="7" t="str">
        <f t="shared" si="17"/>
        <v>Angela Cox</v>
      </c>
      <c r="D103" t="s">
        <v>350</v>
      </c>
      <c r="E103" s="58" t="s">
        <v>586</v>
      </c>
      <c r="F103" s="60">
        <v>42736</v>
      </c>
      <c r="G103" s="9">
        <f t="shared" si="13"/>
        <v>64</v>
      </c>
      <c r="H103" s="9">
        <f t="shared" si="14"/>
        <v>3</v>
      </c>
      <c r="I103" s="58" t="str">
        <f t="shared" si="18"/>
        <v>60 - 64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>IFERROR(VLOOKUP($C103,Results!$B$2:$D$100,3,FALSE),0)</f>
        <v>0</v>
      </c>
      <c r="U103"/>
      <c r="V103">
        <f t="shared" si="12"/>
        <v>11</v>
      </c>
    </row>
    <row r="104" spans="1:22">
      <c r="A104" s="58" t="s">
        <v>305</v>
      </c>
      <c r="B104" s="58" t="s">
        <v>306</v>
      </c>
      <c r="C104" s="7" t="str">
        <f t="shared" si="17"/>
        <v>Maureen Birch</v>
      </c>
      <c r="D104" t="s">
        <v>350</v>
      </c>
      <c r="E104" s="58" t="s">
        <v>577</v>
      </c>
      <c r="F104" s="60">
        <v>42736</v>
      </c>
      <c r="G104" s="9">
        <f t="shared" si="13"/>
        <v>66</v>
      </c>
      <c r="H104" s="9">
        <f t="shared" si="14"/>
        <v>8</v>
      </c>
      <c r="I104" s="58" t="str">
        <f t="shared" si="18"/>
        <v>65+</v>
      </c>
      <c r="J104">
        <v>41</v>
      </c>
      <c r="K104">
        <v>39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>IFERROR(VLOOKUP($C104,Results!$B$2:$D$100,3,FALSE),0)</f>
        <v>0</v>
      </c>
      <c r="U104"/>
      <c r="V104">
        <f t="shared" si="12"/>
        <v>11</v>
      </c>
    </row>
    <row r="105" spans="1:22">
      <c r="A105" s="58" t="s">
        <v>298</v>
      </c>
      <c r="B105" s="63" t="s">
        <v>299</v>
      </c>
      <c r="C105" s="7" t="str">
        <f t="shared" si="17"/>
        <v>Cindy Brittan</v>
      </c>
      <c r="D105" t="s">
        <v>350</v>
      </c>
      <c r="E105" s="59">
        <v>18130</v>
      </c>
      <c r="F105" s="60">
        <v>42736</v>
      </c>
      <c r="G105" s="9">
        <f t="shared" si="13"/>
        <v>67</v>
      </c>
      <c r="H105" s="9">
        <f t="shared" si="14"/>
        <v>4</v>
      </c>
      <c r="I105" s="58" t="str">
        <f t="shared" si="18"/>
        <v>65+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37</v>
      </c>
      <c r="R105">
        <v>0</v>
      </c>
      <c r="S105">
        <v>0</v>
      </c>
      <c r="T105">
        <f>IFERROR(VLOOKUP($C105,Results!$B$2:$D$100,3,FALSE),0)</f>
        <v>0</v>
      </c>
      <c r="U105"/>
      <c r="V105">
        <f t="shared" si="12"/>
        <v>11</v>
      </c>
    </row>
    <row r="106" spans="1:22">
      <c r="A106" s="58" t="s">
        <v>535</v>
      </c>
      <c r="B106" s="58" t="s">
        <v>25</v>
      </c>
      <c r="C106" s="7" t="str">
        <f t="shared" si="17"/>
        <v>Frances Turner</v>
      </c>
      <c r="D106" t="s">
        <v>350</v>
      </c>
      <c r="E106" s="58" t="s">
        <v>661</v>
      </c>
      <c r="F106" s="60">
        <v>42736</v>
      </c>
      <c r="G106" s="9">
        <f t="shared" ref="G106:G137" si="19">DATEDIF(E106,F106,"Y")</f>
        <v>67</v>
      </c>
      <c r="H106" s="9">
        <f t="shared" ref="H106:H137" si="20">DATEDIF(E106,F106,"YM")</f>
        <v>5</v>
      </c>
      <c r="I106" s="58" t="str">
        <f t="shared" si="18"/>
        <v>65+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>IFERROR(VLOOKUP($C106,Results!$B$2:$D$100,3,FALSE),0)</f>
        <v>0</v>
      </c>
      <c r="U106"/>
      <c r="V106">
        <f t="shared" si="12"/>
        <v>11</v>
      </c>
    </row>
    <row r="107" spans="1:22">
      <c r="A107" s="61" t="s">
        <v>59</v>
      </c>
      <c r="B107" s="61" t="s">
        <v>877</v>
      </c>
      <c r="C107" s="7" t="str">
        <f t="shared" si="17"/>
        <v>James Coy</v>
      </c>
      <c r="D107" t="s">
        <v>783</v>
      </c>
      <c r="E107" s="58" t="s">
        <v>654</v>
      </c>
      <c r="F107" s="60">
        <v>42736</v>
      </c>
      <c r="G107" s="9">
        <f t="shared" si="19"/>
        <v>29</v>
      </c>
      <c r="H107" s="9">
        <f t="shared" si="20"/>
        <v>0</v>
      </c>
      <c r="I107" s="58" t="str">
        <f t="shared" ref="I107:I138" si="21">VLOOKUP(G107,AB$2:AC$65,2,FALSE)</f>
        <v>16 - 39</v>
      </c>
      <c r="J107">
        <v>45</v>
      </c>
      <c r="K107">
        <v>44</v>
      </c>
      <c r="L107">
        <v>48</v>
      </c>
      <c r="M107">
        <v>42</v>
      </c>
      <c r="N107">
        <v>0</v>
      </c>
      <c r="O107">
        <v>39</v>
      </c>
      <c r="P107">
        <v>33</v>
      </c>
      <c r="Q107">
        <v>47</v>
      </c>
      <c r="R107">
        <v>46</v>
      </c>
      <c r="S107">
        <v>44</v>
      </c>
      <c r="T107">
        <f>IFERROR(VLOOKUP($C107,Results!$B$2:$D$100,3,FALSE),0)</f>
        <v>42</v>
      </c>
      <c r="U107"/>
      <c r="V107">
        <f t="shared" si="12"/>
        <v>11</v>
      </c>
    </row>
    <row r="108" spans="1:22">
      <c r="A108" s="58" t="s">
        <v>32</v>
      </c>
      <c r="B108" s="58" t="s">
        <v>548</v>
      </c>
      <c r="C108" s="7" t="str">
        <f t="shared" si="17"/>
        <v>Michael Clark</v>
      </c>
      <c r="D108" t="s">
        <v>351</v>
      </c>
      <c r="E108" s="58" t="s">
        <v>701</v>
      </c>
      <c r="F108" s="60">
        <v>42736</v>
      </c>
      <c r="G108" s="9">
        <f t="shared" si="19"/>
        <v>28</v>
      </c>
      <c r="H108" s="9">
        <f t="shared" si="20"/>
        <v>4</v>
      </c>
      <c r="I108" s="58" t="str">
        <f t="shared" si="21"/>
        <v>16 - 39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>IFERROR(VLOOKUP($C108,Results!$B$2:$D$100,3,FALSE),0)</f>
        <v>0</v>
      </c>
      <c r="U108"/>
      <c r="V108">
        <f t="shared" si="12"/>
        <v>11</v>
      </c>
    </row>
    <row r="109" spans="1:22">
      <c r="A109" s="58" t="s">
        <v>154</v>
      </c>
      <c r="B109" s="58" t="s">
        <v>402</v>
      </c>
      <c r="C109" s="7" t="str">
        <f t="shared" si="17"/>
        <v>Richard Hartwell</v>
      </c>
      <c r="D109" t="s">
        <v>351</v>
      </c>
      <c r="E109" s="58" t="s">
        <v>739</v>
      </c>
      <c r="F109" s="60">
        <v>42736</v>
      </c>
      <c r="G109" s="9">
        <f t="shared" si="19"/>
        <v>30</v>
      </c>
      <c r="H109" s="9">
        <f t="shared" si="20"/>
        <v>8</v>
      </c>
      <c r="I109" s="58" t="str">
        <f t="shared" si="21"/>
        <v>16 - 39</v>
      </c>
      <c r="J109">
        <v>14</v>
      </c>
      <c r="K109">
        <v>0</v>
      </c>
      <c r="L109">
        <v>0</v>
      </c>
      <c r="M109">
        <v>17</v>
      </c>
      <c r="N109">
        <v>0</v>
      </c>
      <c r="O109">
        <v>16</v>
      </c>
      <c r="P109">
        <v>21</v>
      </c>
      <c r="Q109">
        <v>0</v>
      </c>
      <c r="R109">
        <v>35</v>
      </c>
      <c r="S109">
        <v>0</v>
      </c>
      <c r="T109">
        <f>IFERROR(VLOOKUP($C109,Results!$B$2:$D$100,3,FALSE),0)</f>
        <v>0</v>
      </c>
      <c r="U109"/>
      <c r="V109">
        <f t="shared" si="12"/>
        <v>11</v>
      </c>
    </row>
    <row r="110" spans="1:22">
      <c r="A110" s="58" t="s">
        <v>152</v>
      </c>
      <c r="B110" s="58" t="s">
        <v>78</v>
      </c>
      <c r="C110" s="7" t="str">
        <f t="shared" si="17"/>
        <v>Daniel Lynch</v>
      </c>
      <c r="D110" t="s">
        <v>351</v>
      </c>
      <c r="E110" s="58" t="s">
        <v>614</v>
      </c>
      <c r="F110" s="60">
        <v>42736</v>
      </c>
      <c r="G110" s="9">
        <f t="shared" si="19"/>
        <v>35</v>
      </c>
      <c r="H110" s="9">
        <f t="shared" si="20"/>
        <v>8</v>
      </c>
      <c r="I110" s="58" t="str">
        <f t="shared" si="21"/>
        <v>16 - 39</v>
      </c>
      <c r="J110">
        <v>50</v>
      </c>
      <c r="K110">
        <v>0</v>
      </c>
      <c r="L110">
        <v>49</v>
      </c>
      <c r="M110">
        <v>48</v>
      </c>
      <c r="N110">
        <v>0</v>
      </c>
      <c r="O110">
        <v>0</v>
      </c>
      <c r="P110">
        <v>45</v>
      </c>
      <c r="Q110">
        <v>0</v>
      </c>
      <c r="R110">
        <v>0</v>
      </c>
      <c r="S110">
        <v>47</v>
      </c>
      <c r="T110">
        <f>IFERROR(VLOOKUP($C110,Results!$B$2:$D$100,3,FALSE),0)</f>
        <v>48</v>
      </c>
      <c r="U110"/>
      <c r="V110">
        <f t="shared" si="12"/>
        <v>11</v>
      </c>
    </row>
    <row r="111" spans="1:22">
      <c r="A111" s="58" t="s">
        <v>332</v>
      </c>
      <c r="B111" s="58" t="s">
        <v>333</v>
      </c>
      <c r="C111" s="7" t="str">
        <f t="shared" si="17"/>
        <v>Rhys Briscoe</v>
      </c>
      <c r="D111" t="s">
        <v>351</v>
      </c>
      <c r="E111" s="58" t="s">
        <v>736</v>
      </c>
      <c r="F111" s="60">
        <v>42736</v>
      </c>
      <c r="G111" s="9">
        <f t="shared" si="19"/>
        <v>27</v>
      </c>
      <c r="H111" s="9">
        <f t="shared" si="20"/>
        <v>10</v>
      </c>
      <c r="I111" s="58" t="str">
        <f t="shared" si="21"/>
        <v>16 - 39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>IFERROR(VLOOKUP($C111,Results!$B$2:$D$100,3,FALSE),0)</f>
        <v>0</v>
      </c>
      <c r="U111"/>
      <c r="V111">
        <f t="shared" si="12"/>
        <v>11</v>
      </c>
    </row>
    <row r="112" spans="1:22">
      <c r="A112" s="58" t="s">
        <v>361</v>
      </c>
      <c r="B112" s="58" t="s">
        <v>345</v>
      </c>
      <c r="C112" s="7" t="str">
        <f t="shared" si="17"/>
        <v>Jack Green</v>
      </c>
      <c r="D112" t="s">
        <v>351</v>
      </c>
      <c r="E112" s="58" t="s">
        <v>700</v>
      </c>
      <c r="F112" s="60">
        <v>42736</v>
      </c>
      <c r="G112" s="9">
        <f t="shared" si="19"/>
        <v>27</v>
      </c>
      <c r="H112" s="9">
        <f t="shared" si="20"/>
        <v>7</v>
      </c>
      <c r="I112" s="58" t="str">
        <f t="shared" si="21"/>
        <v>16 - 39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>IFERROR(VLOOKUP($C112,Results!$B$2:$D$100,3,FALSE),0)</f>
        <v>0</v>
      </c>
      <c r="U112"/>
      <c r="V112">
        <f t="shared" si="12"/>
        <v>11</v>
      </c>
    </row>
    <row r="113" spans="1:22">
      <c r="A113" s="58" t="s">
        <v>59</v>
      </c>
      <c r="B113" s="58" t="s">
        <v>453</v>
      </c>
      <c r="C113" s="7" t="str">
        <f t="shared" si="17"/>
        <v>James Lawson</v>
      </c>
      <c r="D113" t="s">
        <v>351</v>
      </c>
      <c r="E113" s="58" t="s">
        <v>675</v>
      </c>
      <c r="F113" s="60">
        <v>42736</v>
      </c>
      <c r="G113" s="9">
        <f t="shared" si="19"/>
        <v>29</v>
      </c>
      <c r="H113" s="9">
        <f t="shared" si="20"/>
        <v>7</v>
      </c>
      <c r="I113" s="58" t="str">
        <f t="shared" si="21"/>
        <v>16 - 39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>IFERROR(VLOOKUP($C113,Results!$B$2:$D$100,3,FALSE),0)</f>
        <v>0</v>
      </c>
      <c r="U113"/>
      <c r="V113">
        <f t="shared" si="12"/>
        <v>11</v>
      </c>
    </row>
    <row r="114" spans="1:22">
      <c r="A114" s="58" t="s">
        <v>507</v>
      </c>
      <c r="B114" s="58" t="s">
        <v>3</v>
      </c>
      <c r="C114" s="7" t="str">
        <f t="shared" si="17"/>
        <v>Anthony Howell</v>
      </c>
      <c r="D114" t="s">
        <v>351</v>
      </c>
      <c r="E114" s="58" t="s">
        <v>588</v>
      </c>
      <c r="F114" s="60">
        <v>42736</v>
      </c>
      <c r="G114" s="9">
        <f t="shared" si="19"/>
        <v>33</v>
      </c>
      <c r="H114" s="9">
        <f t="shared" si="20"/>
        <v>8</v>
      </c>
      <c r="I114" s="58" t="str">
        <f t="shared" si="21"/>
        <v>16 - 39</v>
      </c>
      <c r="J114">
        <v>40</v>
      </c>
      <c r="K114">
        <v>0</v>
      </c>
      <c r="L114">
        <v>46</v>
      </c>
      <c r="M114">
        <v>0</v>
      </c>
      <c r="N114">
        <v>46</v>
      </c>
      <c r="O114">
        <v>44</v>
      </c>
      <c r="P114">
        <v>41</v>
      </c>
      <c r="Q114">
        <v>0</v>
      </c>
      <c r="R114">
        <v>0</v>
      </c>
      <c r="S114">
        <v>0</v>
      </c>
      <c r="T114">
        <f>IFERROR(VLOOKUP($C114,Results!$B$2:$D$100,3,FALSE),0)</f>
        <v>0</v>
      </c>
      <c r="U114"/>
      <c r="V114">
        <f t="shared" si="12"/>
        <v>11</v>
      </c>
    </row>
    <row r="115" spans="1:22">
      <c r="A115" s="58" t="s">
        <v>184</v>
      </c>
      <c r="B115" s="58" t="s">
        <v>246</v>
      </c>
      <c r="C115" s="7" t="str">
        <f t="shared" si="17"/>
        <v>Robert Ford</v>
      </c>
      <c r="D115" t="s">
        <v>351</v>
      </c>
      <c r="E115" s="58" t="s">
        <v>742</v>
      </c>
      <c r="F115" s="60">
        <v>42736</v>
      </c>
      <c r="G115" s="9">
        <f t="shared" si="19"/>
        <v>35</v>
      </c>
      <c r="H115" s="9">
        <f t="shared" si="20"/>
        <v>11</v>
      </c>
      <c r="I115" s="58" t="str">
        <f t="shared" si="21"/>
        <v>16 - 39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>IFERROR(VLOOKUP($C115,Results!$B$2:$D$100,3,FALSE),0)</f>
        <v>0</v>
      </c>
      <c r="U115"/>
      <c r="V115">
        <f t="shared" si="12"/>
        <v>11</v>
      </c>
    </row>
    <row r="116" spans="1:22">
      <c r="A116" s="58" t="s">
        <v>184</v>
      </c>
      <c r="B116" s="58" t="s">
        <v>562</v>
      </c>
      <c r="C116" s="7" t="str">
        <f t="shared" si="17"/>
        <v>Robert Chambers</v>
      </c>
      <c r="D116" t="s">
        <v>351</v>
      </c>
      <c r="E116" s="58" t="s">
        <v>733</v>
      </c>
      <c r="F116" s="60">
        <v>42736</v>
      </c>
      <c r="G116" s="9">
        <f t="shared" si="19"/>
        <v>34</v>
      </c>
      <c r="H116" s="9">
        <f t="shared" si="20"/>
        <v>5</v>
      </c>
      <c r="I116" s="58" t="str">
        <f t="shared" si="21"/>
        <v>16 - 39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>IFERROR(VLOOKUP($C116,Results!$B$2:$D$100,3,FALSE),0)</f>
        <v>0</v>
      </c>
      <c r="U116"/>
      <c r="V116">
        <f t="shared" si="12"/>
        <v>11</v>
      </c>
    </row>
    <row r="117" spans="1:22">
      <c r="A117" s="58" t="s">
        <v>508</v>
      </c>
      <c r="B117" s="58" t="s">
        <v>509</v>
      </c>
      <c r="C117" s="7" t="str">
        <f t="shared" si="17"/>
        <v>Ash Habel</v>
      </c>
      <c r="D117" t="s">
        <v>351</v>
      </c>
      <c r="E117" s="58" t="s">
        <v>589</v>
      </c>
      <c r="F117" s="60">
        <v>42736</v>
      </c>
      <c r="G117" s="9">
        <f t="shared" si="19"/>
        <v>28</v>
      </c>
      <c r="H117" s="9">
        <f t="shared" si="20"/>
        <v>6</v>
      </c>
      <c r="I117" s="58" t="str">
        <f t="shared" si="21"/>
        <v>16 - 39</v>
      </c>
      <c r="J117">
        <v>29</v>
      </c>
      <c r="K117">
        <v>35</v>
      </c>
      <c r="L117">
        <v>43</v>
      </c>
      <c r="M117">
        <v>0</v>
      </c>
      <c r="N117">
        <v>37</v>
      </c>
      <c r="O117">
        <v>34</v>
      </c>
      <c r="P117">
        <v>0</v>
      </c>
      <c r="Q117">
        <v>0</v>
      </c>
      <c r="R117">
        <v>42</v>
      </c>
      <c r="S117">
        <v>37</v>
      </c>
      <c r="T117">
        <f>IFERROR(VLOOKUP($C117,Results!$B$2:$D$100,3,FALSE),0)</f>
        <v>0</v>
      </c>
      <c r="U117"/>
      <c r="V117">
        <f t="shared" si="12"/>
        <v>11</v>
      </c>
    </row>
    <row r="118" spans="1:22">
      <c r="A118" s="58" t="s">
        <v>516</v>
      </c>
      <c r="B118" s="58" t="s">
        <v>155</v>
      </c>
      <c r="C118" s="7" t="str">
        <f t="shared" si="17"/>
        <v>Christopher Dobedoe</v>
      </c>
      <c r="D118" t="s">
        <v>351</v>
      </c>
      <c r="E118" s="58" t="s">
        <v>599</v>
      </c>
      <c r="F118" s="60">
        <v>42736</v>
      </c>
      <c r="G118" s="9">
        <f t="shared" si="19"/>
        <v>20</v>
      </c>
      <c r="H118" s="9">
        <f t="shared" si="20"/>
        <v>10</v>
      </c>
      <c r="I118" s="58" t="str">
        <f t="shared" si="21"/>
        <v>16 - 39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>IFERROR(VLOOKUP($C118,Results!$B$2:$D$100,3,FALSE),0)</f>
        <v>0</v>
      </c>
      <c r="U118"/>
      <c r="V118">
        <f t="shared" si="12"/>
        <v>11</v>
      </c>
    </row>
    <row r="119" spans="1:22">
      <c r="A119" s="58" t="s">
        <v>152</v>
      </c>
      <c r="B119" s="58" t="s">
        <v>438</v>
      </c>
      <c r="C119" s="7" t="str">
        <f t="shared" ref="C119:C148" si="22">A119&amp;" "&amp;B119</f>
        <v>Daniel Carthy</v>
      </c>
      <c r="D119" t="s">
        <v>351</v>
      </c>
      <c r="E119" s="58" t="s">
        <v>613</v>
      </c>
      <c r="F119" s="60">
        <v>42736</v>
      </c>
      <c r="G119" s="9">
        <f t="shared" si="19"/>
        <v>36</v>
      </c>
      <c r="H119" s="9">
        <f t="shared" si="20"/>
        <v>0</v>
      </c>
      <c r="I119" s="58" t="str">
        <f t="shared" si="21"/>
        <v>16 - 39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>IFERROR(VLOOKUP($C119,Results!$B$2:$D$100,3,FALSE),0)</f>
        <v>0</v>
      </c>
      <c r="U119"/>
      <c r="V119">
        <f t="shared" si="12"/>
        <v>11</v>
      </c>
    </row>
    <row r="120" spans="1:22">
      <c r="A120" s="58" t="s">
        <v>154</v>
      </c>
      <c r="B120" s="58" t="s">
        <v>565</v>
      </c>
      <c r="C120" s="7" t="str">
        <f t="shared" si="22"/>
        <v>Richard Shephard</v>
      </c>
      <c r="D120" t="s">
        <v>351</v>
      </c>
      <c r="E120" s="58" t="s">
        <v>741</v>
      </c>
      <c r="F120" s="60">
        <v>42736</v>
      </c>
      <c r="G120" s="9">
        <f t="shared" si="19"/>
        <v>37</v>
      </c>
      <c r="H120" s="9">
        <f t="shared" si="20"/>
        <v>7</v>
      </c>
      <c r="I120" s="58" t="str">
        <f t="shared" si="21"/>
        <v>16 - 39</v>
      </c>
      <c r="J120">
        <v>0</v>
      </c>
      <c r="K120">
        <v>0</v>
      </c>
      <c r="L120">
        <v>0</v>
      </c>
      <c r="M120">
        <v>0</v>
      </c>
      <c r="N120">
        <v>48</v>
      </c>
      <c r="O120">
        <v>0</v>
      </c>
      <c r="P120">
        <v>50</v>
      </c>
      <c r="Q120">
        <v>0</v>
      </c>
      <c r="R120">
        <v>0</v>
      </c>
      <c r="S120">
        <v>0</v>
      </c>
      <c r="T120">
        <f>IFERROR(VLOOKUP($C120,Results!$B$2:$D$100,3,FALSE),0)</f>
        <v>0</v>
      </c>
      <c r="U120"/>
      <c r="V120">
        <f t="shared" si="12"/>
        <v>11</v>
      </c>
    </row>
    <row r="121" spans="1:22">
      <c r="A121" s="58" t="s">
        <v>216</v>
      </c>
      <c r="B121" s="58" t="s">
        <v>217</v>
      </c>
      <c r="C121" s="7" t="str">
        <f t="shared" si="22"/>
        <v>Emil Gudfinnsson</v>
      </c>
      <c r="D121" t="s">
        <v>351</v>
      </c>
      <c r="E121" s="58" t="s">
        <v>630</v>
      </c>
      <c r="F121" s="60">
        <v>42736</v>
      </c>
      <c r="G121" s="9">
        <f t="shared" si="19"/>
        <v>38</v>
      </c>
      <c r="H121" s="9">
        <f t="shared" si="20"/>
        <v>10</v>
      </c>
      <c r="I121" s="58" t="str">
        <f t="shared" si="21"/>
        <v>16 - 39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>IFERROR(VLOOKUP($C121,Results!$B$2:$D$100,3,FALSE),0)</f>
        <v>0</v>
      </c>
      <c r="U121"/>
      <c r="V121">
        <f t="shared" si="12"/>
        <v>11</v>
      </c>
    </row>
    <row r="122" spans="1:22">
      <c r="A122" s="58" t="s">
        <v>525</v>
      </c>
      <c r="B122" s="58" t="s">
        <v>526</v>
      </c>
      <c r="C122" s="7" t="str">
        <f t="shared" si="22"/>
        <v>George Owen</v>
      </c>
      <c r="D122" t="s">
        <v>351</v>
      </c>
      <c r="E122" s="58" t="s">
        <v>637</v>
      </c>
      <c r="F122" s="60">
        <v>42736</v>
      </c>
      <c r="G122" s="9">
        <f t="shared" si="19"/>
        <v>19</v>
      </c>
      <c r="H122" s="9">
        <f t="shared" si="20"/>
        <v>0</v>
      </c>
      <c r="I122" s="58" t="str">
        <f t="shared" si="21"/>
        <v>16 - 39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>IFERROR(VLOOKUP($C122,Results!$B$2:$D$100,3,FALSE),0)</f>
        <v>0</v>
      </c>
      <c r="U122"/>
      <c r="V122">
        <f t="shared" si="12"/>
        <v>11</v>
      </c>
    </row>
    <row r="123" spans="1:22">
      <c r="A123" s="58" t="s">
        <v>551</v>
      </c>
      <c r="B123" s="58" t="s">
        <v>206</v>
      </c>
      <c r="C123" s="7" t="str">
        <f t="shared" si="22"/>
        <v>Nye Davis</v>
      </c>
      <c r="D123" t="s">
        <v>351</v>
      </c>
      <c r="E123" s="58" t="s">
        <v>707</v>
      </c>
      <c r="F123" s="60">
        <v>42736</v>
      </c>
      <c r="G123" s="9">
        <f t="shared" si="19"/>
        <v>20</v>
      </c>
      <c r="H123" s="9">
        <f t="shared" si="20"/>
        <v>2</v>
      </c>
      <c r="I123" s="58" t="str">
        <f t="shared" si="21"/>
        <v>16 - 39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>IFERROR(VLOOKUP($C123,Results!$B$2:$D$100,3,FALSE),0)</f>
        <v>0</v>
      </c>
      <c r="U123"/>
      <c r="V123">
        <f t="shared" si="12"/>
        <v>11</v>
      </c>
    </row>
    <row r="124" spans="1:22">
      <c r="A124" s="58" t="s">
        <v>375</v>
      </c>
      <c r="B124" s="58" t="s">
        <v>376</v>
      </c>
      <c r="C124" s="7" t="str">
        <f t="shared" si="22"/>
        <v>Sean Cawley</v>
      </c>
      <c r="D124" t="s">
        <v>351</v>
      </c>
      <c r="E124" s="58" t="s">
        <v>750</v>
      </c>
      <c r="F124" s="60">
        <v>42736</v>
      </c>
      <c r="G124" s="9">
        <f t="shared" si="19"/>
        <v>21</v>
      </c>
      <c r="H124" s="9">
        <f t="shared" si="20"/>
        <v>2</v>
      </c>
      <c r="I124" s="58" t="str">
        <f t="shared" si="21"/>
        <v>16 - 39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>IFERROR(VLOOKUP($C124,Results!$B$2:$D$100,3,FALSE),0)</f>
        <v>0</v>
      </c>
      <c r="U124"/>
      <c r="V124">
        <f t="shared" si="12"/>
        <v>11</v>
      </c>
    </row>
    <row r="125" spans="1:22">
      <c r="A125" s="58" t="s">
        <v>344</v>
      </c>
      <c r="B125" s="58" t="s">
        <v>79</v>
      </c>
      <c r="C125" s="7" t="str">
        <f t="shared" si="22"/>
        <v>Joshua Newman</v>
      </c>
      <c r="D125" t="s">
        <v>351</v>
      </c>
      <c r="E125" s="58" t="s">
        <v>660</v>
      </c>
      <c r="F125" s="60">
        <v>42736</v>
      </c>
      <c r="G125" s="9">
        <f t="shared" si="19"/>
        <v>22</v>
      </c>
      <c r="H125" s="9">
        <f t="shared" si="20"/>
        <v>8</v>
      </c>
      <c r="I125" s="58" t="str">
        <f t="shared" si="21"/>
        <v>16 - 39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50</v>
      </c>
      <c r="S125">
        <v>0</v>
      </c>
      <c r="T125">
        <f>IFERROR(VLOOKUP($C125,Results!$B$2:$D$100,3,FALSE),0)</f>
        <v>49</v>
      </c>
      <c r="U125"/>
      <c r="V125">
        <f t="shared" si="12"/>
        <v>11</v>
      </c>
    </row>
    <row r="126" spans="1:22">
      <c r="A126" s="58" t="s">
        <v>510</v>
      </c>
      <c r="B126" s="58" t="s">
        <v>511</v>
      </c>
      <c r="C126" s="7" t="str">
        <f t="shared" si="22"/>
        <v>Bryn Stretton</v>
      </c>
      <c r="D126" t="s">
        <v>783</v>
      </c>
      <c r="E126" s="58" t="s">
        <v>595</v>
      </c>
      <c r="F126" s="60">
        <v>42736</v>
      </c>
      <c r="G126" s="9">
        <f t="shared" si="19"/>
        <v>23</v>
      </c>
      <c r="H126" s="9">
        <f t="shared" si="20"/>
        <v>10</v>
      </c>
      <c r="I126" s="58" t="str">
        <f t="shared" si="21"/>
        <v>16 - 39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>IFERROR(VLOOKUP($C126,Results!$B$2:$D$100,3,FALSE),0)</f>
        <v>0</v>
      </c>
      <c r="U126"/>
      <c r="V126">
        <f t="shared" si="12"/>
        <v>11</v>
      </c>
    </row>
    <row r="127" spans="1:22">
      <c r="A127" s="58" t="s">
        <v>362</v>
      </c>
      <c r="B127" s="58" t="s">
        <v>167</v>
      </c>
      <c r="C127" s="7" t="str">
        <f t="shared" si="22"/>
        <v>Sam Taylor</v>
      </c>
      <c r="D127" t="s">
        <v>351</v>
      </c>
      <c r="E127" s="58" t="s">
        <v>666</v>
      </c>
      <c r="F127" s="60">
        <v>42736</v>
      </c>
      <c r="G127" s="9">
        <f t="shared" si="19"/>
        <v>23</v>
      </c>
      <c r="H127" s="9">
        <f t="shared" si="20"/>
        <v>10</v>
      </c>
      <c r="I127" s="58" t="str">
        <f t="shared" si="21"/>
        <v>16 - 39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>IFERROR(VLOOKUP($C127,Results!$B$2:$D$100,3,FALSE),0)</f>
        <v>0</v>
      </c>
      <c r="U127"/>
      <c r="V127">
        <f t="shared" si="12"/>
        <v>11</v>
      </c>
    </row>
    <row r="128" spans="1:22">
      <c r="A128" s="58" t="s">
        <v>449</v>
      </c>
      <c r="B128" s="58" t="s">
        <v>450</v>
      </c>
      <c r="C128" s="7" t="str">
        <f t="shared" si="22"/>
        <v>Jon Tarrant</v>
      </c>
      <c r="D128" t="s">
        <v>351</v>
      </c>
      <c r="E128" s="58" t="s">
        <v>765</v>
      </c>
      <c r="F128" s="60">
        <v>42736</v>
      </c>
      <c r="G128" s="9">
        <f t="shared" si="19"/>
        <v>27</v>
      </c>
      <c r="H128" s="9">
        <f t="shared" si="20"/>
        <v>7</v>
      </c>
      <c r="I128" s="58" t="str">
        <f t="shared" si="21"/>
        <v>16 - 39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>IFERROR(VLOOKUP($C128,Results!$B$2:$D$100,3,FALSE),0)</f>
        <v>0</v>
      </c>
      <c r="U128"/>
      <c r="V128">
        <f t="shared" si="12"/>
        <v>11</v>
      </c>
    </row>
    <row r="129" spans="1:22">
      <c r="A129" s="58" t="s">
        <v>451</v>
      </c>
      <c r="B129" s="58" t="s">
        <v>452</v>
      </c>
      <c r="C129" s="7" t="str">
        <f t="shared" si="22"/>
        <v>Vitali Puskin</v>
      </c>
      <c r="D129" t="s">
        <v>783</v>
      </c>
      <c r="E129" s="58" t="s">
        <v>775</v>
      </c>
      <c r="F129" s="60">
        <v>42736</v>
      </c>
      <c r="G129" s="9">
        <f t="shared" si="19"/>
        <v>27</v>
      </c>
      <c r="H129" s="9">
        <f t="shared" si="20"/>
        <v>0</v>
      </c>
      <c r="I129" s="58" t="str">
        <f t="shared" si="21"/>
        <v>16 - 39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>IFERROR(VLOOKUP($C129,Results!$B$2:$D$100,3,FALSE),0)</f>
        <v>0</v>
      </c>
      <c r="U129"/>
      <c r="V129">
        <f t="shared" si="12"/>
        <v>11</v>
      </c>
    </row>
    <row r="130" spans="1:22">
      <c r="A130" s="58" t="s">
        <v>77</v>
      </c>
      <c r="B130" s="58" t="s">
        <v>26</v>
      </c>
      <c r="C130" s="7" t="str">
        <f t="shared" si="22"/>
        <v>Luke Watkins</v>
      </c>
      <c r="D130" t="s">
        <v>351</v>
      </c>
      <c r="E130" s="58" t="s">
        <v>635</v>
      </c>
      <c r="F130" s="60">
        <v>42736</v>
      </c>
      <c r="G130" s="9">
        <f t="shared" si="19"/>
        <v>28</v>
      </c>
      <c r="H130" s="9">
        <f t="shared" si="20"/>
        <v>8</v>
      </c>
      <c r="I130" s="58" t="str">
        <f t="shared" si="21"/>
        <v>16 - 39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>IFERROR(VLOOKUP($C130,Results!$B$2:$D$100,3,FALSE),0)</f>
        <v>0</v>
      </c>
      <c r="U130"/>
      <c r="V130">
        <f t="shared" si="12"/>
        <v>11</v>
      </c>
    </row>
    <row r="131" spans="1:22">
      <c r="A131" s="58" t="s">
        <v>32</v>
      </c>
      <c r="B131" s="58" t="s">
        <v>445</v>
      </c>
      <c r="C131" s="7" t="str">
        <f t="shared" si="22"/>
        <v>Michael Coleman</v>
      </c>
      <c r="D131" t="s">
        <v>351</v>
      </c>
      <c r="E131" s="58" t="s">
        <v>695</v>
      </c>
      <c r="F131" s="60">
        <v>42736</v>
      </c>
      <c r="G131" s="9">
        <f t="shared" si="19"/>
        <v>29</v>
      </c>
      <c r="H131" s="9">
        <f t="shared" si="20"/>
        <v>11</v>
      </c>
      <c r="I131" s="58" t="str">
        <f t="shared" si="21"/>
        <v>16 - 39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>IFERROR(VLOOKUP($C131,Results!$B$2:$D$100,3,FALSE),0)</f>
        <v>0</v>
      </c>
      <c r="U131"/>
      <c r="V131">
        <f t="shared" si="12"/>
        <v>11</v>
      </c>
    </row>
    <row r="132" spans="1:22">
      <c r="A132" s="58" t="s">
        <v>413</v>
      </c>
      <c r="B132" s="58" t="s">
        <v>414</v>
      </c>
      <c r="C132" s="7" t="str">
        <f t="shared" si="22"/>
        <v>Martyn Helliker</v>
      </c>
      <c r="D132" t="s">
        <v>351</v>
      </c>
      <c r="E132" s="58" t="s">
        <v>691</v>
      </c>
      <c r="F132" s="60">
        <v>42736</v>
      </c>
      <c r="G132" s="9">
        <f t="shared" si="19"/>
        <v>31</v>
      </c>
      <c r="H132" s="9">
        <f t="shared" si="20"/>
        <v>7</v>
      </c>
      <c r="I132" s="58" t="str">
        <f t="shared" si="21"/>
        <v>16 - 39</v>
      </c>
      <c r="J132">
        <v>41</v>
      </c>
      <c r="K132">
        <v>0</v>
      </c>
      <c r="L132">
        <v>0</v>
      </c>
      <c r="M132">
        <v>40</v>
      </c>
      <c r="N132">
        <v>44</v>
      </c>
      <c r="O132">
        <v>47</v>
      </c>
      <c r="P132">
        <v>46</v>
      </c>
      <c r="Q132">
        <v>0</v>
      </c>
      <c r="R132">
        <v>0</v>
      </c>
      <c r="S132">
        <v>0</v>
      </c>
      <c r="T132">
        <f>IFERROR(VLOOKUP($C132,Results!$B$2:$D$100,3,FALSE),0)</f>
        <v>0</v>
      </c>
      <c r="U132"/>
      <c r="V132">
        <f t="shared" ref="V132:V195" si="23">COUNT(J132:U132)</f>
        <v>11</v>
      </c>
    </row>
    <row r="133" spans="1:22">
      <c r="A133" s="58" t="s">
        <v>490</v>
      </c>
      <c r="B133" s="58" t="s">
        <v>491</v>
      </c>
      <c r="C133" s="7" t="str">
        <f t="shared" si="22"/>
        <v>Leandro Ghezzi</v>
      </c>
      <c r="D133" t="s">
        <v>783</v>
      </c>
      <c r="E133" s="58" t="s">
        <v>677</v>
      </c>
      <c r="F133" s="60">
        <v>42736</v>
      </c>
      <c r="G133" s="9">
        <f t="shared" si="19"/>
        <v>32</v>
      </c>
      <c r="H133" s="9">
        <f t="shared" si="20"/>
        <v>6</v>
      </c>
      <c r="I133" s="58" t="str">
        <f t="shared" si="21"/>
        <v>16 - 39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>IFERROR(VLOOKUP($C133,Results!$B$2:$D$100,3,FALSE),0)</f>
        <v>0</v>
      </c>
      <c r="U133"/>
      <c r="V133">
        <f t="shared" si="23"/>
        <v>11</v>
      </c>
    </row>
    <row r="134" spans="1:22">
      <c r="A134" s="58" t="s">
        <v>569</v>
      </c>
      <c r="B134" s="58" t="s">
        <v>570</v>
      </c>
      <c r="C134" s="7" t="str">
        <f t="shared" si="22"/>
        <v>Tom Murray</v>
      </c>
      <c r="D134" t="s">
        <v>351</v>
      </c>
      <c r="E134" s="58" t="s">
        <v>771</v>
      </c>
      <c r="F134" s="60">
        <v>42736</v>
      </c>
      <c r="G134" s="9">
        <f t="shared" si="19"/>
        <v>32</v>
      </c>
      <c r="H134" s="9">
        <f t="shared" si="20"/>
        <v>9</v>
      </c>
      <c r="I134" s="58" t="str">
        <f t="shared" si="21"/>
        <v>16 - 39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>IFERROR(VLOOKUP($C134,Results!$B$2:$D$100,3,FALSE),0)</f>
        <v>0</v>
      </c>
      <c r="U134"/>
      <c r="V134">
        <f t="shared" si="23"/>
        <v>11</v>
      </c>
    </row>
    <row r="135" spans="1:22">
      <c r="A135" s="58" t="s">
        <v>242</v>
      </c>
      <c r="B135" s="58" t="s">
        <v>347</v>
      </c>
      <c r="C135" s="7" t="str">
        <f t="shared" si="22"/>
        <v>Ewan Rayment</v>
      </c>
      <c r="D135" t="s">
        <v>351</v>
      </c>
      <c r="E135" s="58" t="s">
        <v>631</v>
      </c>
      <c r="F135" s="60">
        <v>42736</v>
      </c>
      <c r="G135" s="9">
        <f t="shared" si="19"/>
        <v>33</v>
      </c>
      <c r="H135" s="9">
        <f t="shared" si="20"/>
        <v>6</v>
      </c>
      <c r="I135" s="58" t="str">
        <f t="shared" si="21"/>
        <v>16 - 39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>IFERROR(VLOOKUP($C135,Results!$B$2:$D$100,3,FALSE),0)</f>
        <v>0</v>
      </c>
      <c r="U135"/>
      <c r="V135">
        <f t="shared" si="23"/>
        <v>11</v>
      </c>
    </row>
    <row r="136" spans="1:22">
      <c r="A136" s="58" t="s">
        <v>33</v>
      </c>
      <c r="B136" s="58" t="s">
        <v>504</v>
      </c>
      <c r="C136" s="7" t="str">
        <f t="shared" si="22"/>
        <v>Oliver Spicer</v>
      </c>
      <c r="D136" t="s">
        <v>351</v>
      </c>
      <c r="E136" s="58" t="s">
        <v>709</v>
      </c>
      <c r="F136" s="60">
        <v>42736</v>
      </c>
      <c r="G136" s="9">
        <f t="shared" si="19"/>
        <v>35</v>
      </c>
      <c r="H136" s="9">
        <f t="shared" si="20"/>
        <v>0</v>
      </c>
      <c r="I136" s="58" t="str">
        <f t="shared" si="21"/>
        <v>16 - 39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>IFERROR(VLOOKUP($C136,Results!$B$2:$D$100,3,FALSE),0)</f>
        <v>0</v>
      </c>
      <c r="U136"/>
      <c r="V136">
        <f t="shared" si="23"/>
        <v>11</v>
      </c>
    </row>
    <row r="137" spans="1:22">
      <c r="A137" s="58" t="s">
        <v>160</v>
      </c>
      <c r="B137" s="58" t="s">
        <v>442</v>
      </c>
      <c r="C137" s="7" t="str">
        <f t="shared" si="22"/>
        <v>Darren Hadley</v>
      </c>
      <c r="D137" t="s">
        <v>351</v>
      </c>
      <c r="E137" s="58" t="s">
        <v>616</v>
      </c>
      <c r="F137" s="60">
        <v>42736</v>
      </c>
      <c r="G137" s="9">
        <f t="shared" si="19"/>
        <v>38</v>
      </c>
      <c r="H137" s="9">
        <f t="shared" si="20"/>
        <v>7</v>
      </c>
      <c r="I137" s="58" t="str">
        <f t="shared" si="21"/>
        <v>16 - 39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>IFERROR(VLOOKUP($C137,Results!$B$2:$D$100,3,FALSE),0)</f>
        <v>0</v>
      </c>
      <c r="U137"/>
      <c r="V137">
        <f t="shared" si="23"/>
        <v>11</v>
      </c>
    </row>
    <row r="138" spans="1:22">
      <c r="A138" s="58" t="s">
        <v>41</v>
      </c>
      <c r="B138" s="58" t="s">
        <v>326</v>
      </c>
      <c r="C138" s="7" t="str">
        <f t="shared" si="22"/>
        <v>David Battersby</v>
      </c>
      <c r="D138" t="s">
        <v>351</v>
      </c>
      <c r="E138" s="58" t="s">
        <v>591</v>
      </c>
      <c r="F138" s="60">
        <v>42736</v>
      </c>
      <c r="G138" s="9">
        <f t="shared" ref="G138:G169" si="24">DATEDIF(E138,F138,"Y")</f>
        <v>39</v>
      </c>
      <c r="H138" s="9">
        <f t="shared" ref="H138:H169" si="25">DATEDIF(E138,F138,"YM")</f>
        <v>10</v>
      </c>
      <c r="I138" s="58" t="str">
        <f t="shared" si="21"/>
        <v>16 - 39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40</v>
      </c>
      <c r="T138">
        <f>IFERROR(VLOOKUP($C138,Results!$B$2:$D$100,3,FALSE),0)</f>
        <v>0</v>
      </c>
      <c r="U138"/>
      <c r="V138">
        <f t="shared" si="23"/>
        <v>11</v>
      </c>
    </row>
    <row r="139" spans="1:22">
      <c r="A139" s="58" t="s">
        <v>153</v>
      </c>
      <c r="B139" s="58" t="s">
        <v>143</v>
      </c>
      <c r="C139" s="7" t="str">
        <f t="shared" si="22"/>
        <v>Danny Tolhurst</v>
      </c>
      <c r="D139" t="s">
        <v>351</v>
      </c>
      <c r="E139" s="58" t="s">
        <v>615</v>
      </c>
      <c r="F139" s="60">
        <v>42736</v>
      </c>
      <c r="G139" s="9">
        <f t="shared" si="24"/>
        <v>39</v>
      </c>
      <c r="H139" s="9">
        <f t="shared" si="25"/>
        <v>3</v>
      </c>
      <c r="I139" s="58" t="str">
        <f t="shared" ref="I139:I170" si="26">VLOOKUP(G139,AB$2:AC$65,2,FALSE)</f>
        <v>16 - 39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>IFERROR(VLOOKUP($C139,Results!$B$2:$D$100,3,FALSE),0)</f>
        <v>0</v>
      </c>
      <c r="U139"/>
      <c r="V139">
        <f t="shared" si="23"/>
        <v>11</v>
      </c>
    </row>
    <row r="140" spans="1:22">
      <c r="A140" s="58" t="s">
        <v>8</v>
      </c>
      <c r="B140" s="58" t="s">
        <v>36</v>
      </c>
      <c r="C140" s="7" t="str">
        <f t="shared" si="22"/>
        <v>Rob Minton</v>
      </c>
      <c r="D140" t="s">
        <v>351</v>
      </c>
      <c r="E140" s="58" t="s">
        <v>743</v>
      </c>
      <c r="F140" s="60">
        <v>42736</v>
      </c>
      <c r="G140" s="9">
        <f t="shared" si="24"/>
        <v>39</v>
      </c>
      <c r="H140" s="9">
        <f t="shared" si="25"/>
        <v>11</v>
      </c>
      <c r="I140" s="58" t="str">
        <f t="shared" si="26"/>
        <v>16 - 39</v>
      </c>
      <c r="J140">
        <v>49</v>
      </c>
      <c r="K140">
        <v>50</v>
      </c>
      <c r="L140">
        <v>0</v>
      </c>
      <c r="M140">
        <v>50</v>
      </c>
      <c r="N140">
        <v>50</v>
      </c>
      <c r="O140">
        <v>49</v>
      </c>
      <c r="P140">
        <v>48</v>
      </c>
      <c r="Q140">
        <v>50</v>
      </c>
      <c r="R140">
        <v>49</v>
      </c>
      <c r="S140">
        <v>50</v>
      </c>
      <c r="T140">
        <f>IFERROR(VLOOKUP($C140,Results!$B$2:$D$100,3,FALSE),0)</f>
        <v>50</v>
      </c>
      <c r="U140"/>
      <c r="V140">
        <f t="shared" si="23"/>
        <v>11</v>
      </c>
    </row>
    <row r="141" spans="1:22">
      <c r="A141" s="58" t="s">
        <v>157</v>
      </c>
      <c r="B141" s="58" t="s">
        <v>158</v>
      </c>
      <c r="C141" s="7" t="str">
        <f t="shared" si="22"/>
        <v>Kieran Tursner</v>
      </c>
      <c r="D141" t="s">
        <v>351</v>
      </c>
      <c r="E141" s="59">
        <v>29399</v>
      </c>
      <c r="F141" s="60">
        <v>42736</v>
      </c>
      <c r="G141" s="9">
        <f t="shared" si="24"/>
        <v>36</v>
      </c>
      <c r="H141" s="9">
        <f t="shared" si="25"/>
        <v>6</v>
      </c>
      <c r="I141" s="58" t="str">
        <f t="shared" si="26"/>
        <v>16 - 39</v>
      </c>
      <c r="J141">
        <v>42</v>
      </c>
      <c r="K141">
        <v>45</v>
      </c>
      <c r="L141">
        <v>0</v>
      </c>
      <c r="M141">
        <v>43</v>
      </c>
      <c r="N141">
        <v>42</v>
      </c>
      <c r="O141">
        <v>0</v>
      </c>
      <c r="P141">
        <v>0</v>
      </c>
      <c r="Q141">
        <v>0</v>
      </c>
      <c r="R141">
        <v>0</v>
      </c>
      <c r="S141">
        <v>42</v>
      </c>
      <c r="T141">
        <f>IFERROR(VLOOKUP($C141,Results!$B$2:$D$100,3,FALSE),0)</f>
        <v>46</v>
      </c>
      <c r="U141"/>
      <c r="V141">
        <f t="shared" si="23"/>
        <v>11</v>
      </c>
    </row>
    <row r="142" spans="1:22">
      <c r="A142" s="58" t="s">
        <v>39</v>
      </c>
      <c r="B142" s="58" t="s">
        <v>163</v>
      </c>
      <c r="C142" s="7" t="str">
        <f t="shared" si="22"/>
        <v>Andy Smith</v>
      </c>
      <c r="D142" t="s">
        <v>351</v>
      </c>
      <c r="E142" s="58" t="s">
        <v>585</v>
      </c>
      <c r="F142" s="60">
        <v>42736</v>
      </c>
      <c r="G142" s="9">
        <f t="shared" si="24"/>
        <v>39</v>
      </c>
      <c r="H142" s="9">
        <f t="shared" si="25"/>
        <v>6</v>
      </c>
      <c r="I142" s="58" t="str">
        <f t="shared" si="26"/>
        <v>16 - 39</v>
      </c>
      <c r="J142">
        <v>0</v>
      </c>
      <c r="K142">
        <v>0</v>
      </c>
      <c r="L142">
        <v>0</v>
      </c>
      <c r="M142">
        <v>0</v>
      </c>
      <c r="N142">
        <v>22</v>
      </c>
      <c r="O142">
        <v>0</v>
      </c>
      <c r="P142">
        <v>22</v>
      </c>
      <c r="Q142">
        <v>0</v>
      </c>
      <c r="R142">
        <v>0</v>
      </c>
      <c r="S142">
        <v>0</v>
      </c>
      <c r="T142">
        <f>IFERROR(VLOOKUP($C142,Results!$B$2:$D$100,3,FALSE),0)</f>
        <v>0</v>
      </c>
      <c r="U142"/>
      <c r="V142">
        <f t="shared" si="23"/>
        <v>11</v>
      </c>
    </row>
    <row r="143" spans="1:22">
      <c r="A143" s="58" t="s">
        <v>59</v>
      </c>
      <c r="B143" s="58" t="s">
        <v>208</v>
      </c>
      <c r="C143" s="7" t="str">
        <f t="shared" si="22"/>
        <v>James Chorley</v>
      </c>
      <c r="D143" t="s">
        <v>351</v>
      </c>
      <c r="E143" s="58" t="s">
        <v>602</v>
      </c>
      <c r="F143" s="60">
        <v>42736</v>
      </c>
      <c r="G143" s="9">
        <f t="shared" si="24"/>
        <v>38</v>
      </c>
      <c r="H143" s="9">
        <f t="shared" si="25"/>
        <v>4</v>
      </c>
      <c r="I143" s="58" t="str">
        <f t="shared" si="26"/>
        <v>16 - 39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>IFERROR(VLOOKUP($C143,Results!$B$2:$D$100,3,FALSE),0)</f>
        <v>41</v>
      </c>
      <c r="U143"/>
      <c r="V143">
        <f t="shared" si="23"/>
        <v>11</v>
      </c>
    </row>
    <row r="144" spans="1:22">
      <c r="A144" s="58" t="s">
        <v>59</v>
      </c>
      <c r="B144" s="58" t="s">
        <v>529</v>
      </c>
      <c r="C144" s="7" t="str">
        <f t="shared" si="22"/>
        <v>James Cusack</v>
      </c>
      <c r="D144" t="s">
        <v>351</v>
      </c>
      <c r="E144" s="58" t="s">
        <v>650</v>
      </c>
      <c r="F144" s="60">
        <v>42736</v>
      </c>
      <c r="G144" s="9">
        <f t="shared" si="24"/>
        <v>38</v>
      </c>
      <c r="H144" s="9">
        <f t="shared" si="25"/>
        <v>5</v>
      </c>
      <c r="I144" s="58" t="str">
        <f t="shared" si="26"/>
        <v>16 - 39</v>
      </c>
      <c r="J144">
        <v>0</v>
      </c>
      <c r="K144">
        <v>41</v>
      </c>
      <c r="L144">
        <v>0</v>
      </c>
      <c r="M144">
        <v>44</v>
      </c>
      <c r="N144">
        <v>0</v>
      </c>
      <c r="O144">
        <v>0</v>
      </c>
      <c r="P144">
        <v>43</v>
      </c>
      <c r="Q144">
        <v>0</v>
      </c>
      <c r="R144">
        <v>0</v>
      </c>
      <c r="S144">
        <v>0</v>
      </c>
      <c r="T144">
        <f>IFERROR(VLOOKUP($C144,Results!$B$2:$D$100,3,FALSE),0)</f>
        <v>0</v>
      </c>
      <c r="U144"/>
      <c r="V144">
        <f t="shared" si="23"/>
        <v>11</v>
      </c>
    </row>
    <row r="145" spans="1:22">
      <c r="A145" s="58" t="s">
        <v>156</v>
      </c>
      <c r="B145" s="58" t="s">
        <v>882</v>
      </c>
      <c r="C145" s="61" t="str">
        <f t="shared" si="22"/>
        <v>Peter Wharton</v>
      </c>
      <c r="D145" t="s">
        <v>351</v>
      </c>
      <c r="E145" s="60">
        <v>30031</v>
      </c>
      <c r="F145" s="60">
        <v>42736</v>
      </c>
      <c r="G145" s="9">
        <f t="shared" si="24"/>
        <v>34</v>
      </c>
      <c r="H145" s="9">
        <f t="shared" si="25"/>
        <v>9</v>
      </c>
      <c r="I145" s="58" t="str">
        <f t="shared" si="26"/>
        <v>16 - 39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>IFERROR(VLOOKUP($C145,Results!$B$2:$D$100,3,FALSE),0)</f>
        <v>0</v>
      </c>
      <c r="V145">
        <f t="shared" si="23"/>
        <v>11</v>
      </c>
    </row>
    <row r="146" spans="1:22">
      <c r="A146" s="61" t="s">
        <v>35</v>
      </c>
      <c r="B146" s="63" t="s">
        <v>885</v>
      </c>
      <c r="C146" s="61" t="str">
        <f t="shared" si="22"/>
        <v>Mark Atkinson</v>
      </c>
      <c r="D146" s="3" t="s">
        <v>351</v>
      </c>
      <c r="E146" s="71">
        <v>34767</v>
      </c>
      <c r="F146" s="60">
        <v>42736</v>
      </c>
      <c r="G146" s="9">
        <f t="shared" si="24"/>
        <v>21</v>
      </c>
      <c r="H146" s="9">
        <f t="shared" si="25"/>
        <v>9</v>
      </c>
      <c r="I146" s="58" t="str">
        <f t="shared" si="26"/>
        <v>16 - 39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>IFERROR(VLOOKUP($C146,Results!$B$2:$D$100,3,FALSE),0)</f>
        <v>0</v>
      </c>
      <c r="V146">
        <f t="shared" si="23"/>
        <v>11</v>
      </c>
    </row>
    <row r="147" spans="1:22">
      <c r="A147" s="61" t="s">
        <v>41</v>
      </c>
      <c r="B147" s="63" t="s">
        <v>869</v>
      </c>
      <c r="C147" s="61" t="str">
        <f t="shared" si="22"/>
        <v>David Parkin</v>
      </c>
      <c r="D147" s="3" t="s">
        <v>351</v>
      </c>
      <c r="E147" s="60">
        <v>28251</v>
      </c>
      <c r="F147" s="60">
        <v>42736</v>
      </c>
      <c r="G147" s="76">
        <f t="shared" si="24"/>
        <v>39</v>
      </c>
      <c r="H147" s="76">
        <f t="shared" si="25"/>
        <v>7</v>
      </c>
      <c r="I147" s="58" t="str">
        <f t="shared" si="26"/>
        <v>16 - 39</v>
      </c>
      <c r="J147">
        <v>44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>IFERROR(VLOOKUP($C147,Results!$B$2:$D$100,3,FALSE),0)</f>
        <v>0</v>
      </c>
      <c r="V147">
        <f t="shared" si="23"/>
        <v>11</v>
      </c>
    </row>
    <row r="148" spans="1:22">
      <c r="A148" s="61" t="s">
        <v>900</v>
      </c>
      <c r="B148" s="63" t="s">
        <v>891</v>
      </c>
      <c r="C148" s="61" t="str">
        <f t="shared" si="22"/>
        <v>Kian Battisson</v>
      </c>
      <c r="D148" s="3" t="s">
        <v>351</v>
      </c>
      <c r="E148" s="60">
        <v>28251</v>
      </c>
      <c r="F148" s="60">
        <v>42736</v>
      </c>
      <c r="G148" s="76">
        <f t="shared" si="24"/>
        <v>39</v>
      </c>
      <c r="H148" s="76">
        <f t="shared" si="25"/>
        <v>7</v>
      </c>
      <c r="I148" s="58" t="str">
        <f t="shared" si="26"/>
        <v>16 - 39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>IFERROR(VLOOKUP($C148,Results!$B$2:$D$100,3,FALSE),0)</f>
        <v>0</v>
      </c>
      <c r="V148">
        <f t="shared" si="23"/>
        <v>11</v>
      </c>
    </row>
    <row r="149" spans="1:22">
      <c r="A149" s="86" t="s">
        <v>935</v>
      </c>
      <c r="B149" s="86" t="s">
        <v>934</v>
      </c>
      <c r="C149" s="61" t="str">
        <f>A149&amp;""&amp;B149</f>
        <v>Gavin Lambert</v>
      </c>
      <c r="D149" s="86" t="s">
        <v>351</v>
      </c>
      <c r="E149" s="60">
        <v>28590</v>
      </c>
      <c r="F149" s="60">
        <v>42736</v>
      </c>
      <c r="G149" s="76">
        <f t="shared" si="24"/>
        <v>38</v>
      </c>
      <c r="H149" s="76">
        <f t="shared" si="25"/>
        <v>8</v>
      </c>
      <c r="I149" s="58" t="str">
        <f t="shared" si="26"/>
        <v>16 - 39</v>
      </c>
      <c r="J149">
        <v>15</v>
      </c>
      <c r="K149">
        <v>20</v>
      </c>
      <c r="L149">
        <v>0</v>
      </c>
      <c r="M149">
        <v>26</v>
      </c>
      <c r="N149">
        <v>0</v>
      </c>
      <c r="O149">
        <v>0</v>
      </c>
      <c r="P149">
        <v>29</v>
      </c>
      <c r="Q149">
        <v>41</v>
      </c>
      <c r="R149">
        <v>0</v>
      </c>
      <c r="S149">
        <v>0</v>
      </c>
      <c r="T149">
        <f>IFERROR(VLOOKUP($C149,Results!$B$2:$D$100,3,FALSE),0)</f>
        <v>0</v>
      </c>
      <c r="V149">
        <f t="shared" si="23"/>
        <v>11</v>
      </c>
    </row>
    <row r="150" spans="1:22">
      <c r="A150" s="58" t="s">
        <v>151</v>
      </c>
      <c r="B150" s="58" t="s">
        <v>291</v>
      </c>
      <c r="C150" s="7" t="str">
        <f t="shared" ref="C150:C166" si="27">A150&amp;" "&amp;B150</f>
        <v>Neil Wicks</v>
      </c>
      <c r="D150" t="s">
        <v>351</v>
      </c>
      <c r="E150" s="58" t="s">
        <v>777</v>
      </c>
      <c r="F150" s="60">
        <v>42736</v>
      </c>
      <c r="G150" s="9">
        <f t="shared" si="24"/>
        <v>40</v>
      </c>
      <c r="H150" s="9">
        <f t="shared" si="25"/>
        <v>1</v>
      </c>
      <c r="I150" s="58" t="str">
        <f t="shared" si="26"/>
        <v>40 - 44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>IFERROR(VLOOKUP($C150,Results!$B$2:$D$100,3,FALSE),0)</f>
        <v>0</v>
      </c>
      <c r="U150"/>
      <c r="V150">
        <f t="shared" si="23"/>
        <v>11</v>
      </c>
    </row>
    <row r="151" spans="1:22">
      <c r="A151" s="58" t="s">
        <v>150</v>
      </c>
      <c r="B151" s="58" t="s">
        <v>25</v>
      </c>
      <c r="C151" s="7" t="str">
        <f t="shared" si="27"/>
        <v>Andrew Turner</v>
      </c>
      <c r="D151" t="s">
        <v>351</v>
      </c>
      <c r="E151" s="58" t="s">
        <v>575</v>
      </c>
      <c r="F151" s="60">
        <v>42736</v>
      </c>
      <c r="G151" s="9">
        <f t="shared" si="24"/>
        <v>40</v>
      </c>
      <c r="H151" s="9">
        <f t="shared" si="25"/>
        <v>9</v>
      </c>
      <c r="I151" s="58" t="str">
        <f t="shared" si="26"/>
        <v>40 - 44</v>
      </c>
      <c r="J151">
        <v>0</v>
      </c>
      <c r="K151">
        <v>17</v>
      </c>
      <c r="L151">
        <v>0</v>
      </c>
      <c r="M151">
        <v>18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>IFERROR(VLOOKUP($C151,Results!$B$2:$D$100,3,FALSE),0)</f>
        <v>0</v>
      </c>
      <c r="U151"/>
      <c r="V151">
        <f t="shared" si="23"/>
        <v>11</v>
      </c>
    </row>
    <row r="152" spans="1:22">
      <c r="A152" s="58" t="s">
        <v>59</v>
      </c>
      <c r="B152" s="58" t="s">
        <v>443</v>
      </c>
      <c r="C152" s="7" t="str">
        <f t="shared" si="27"/>
        <v>James Fidoe</v>
      </c>
      <c r="D152" t="s">
        <v>351</v>
      </c>
      <c r="E152" s="58" t="s">
        <v>655</v>
      </c>
      <c r="F152" s="60">
        <v>42736</v>
      </c>
      <c r="G152" s="9">
        <f t="shared" si="24"/>
        <v>40</v>
      </c>
      <c r="H152" s="9">
        <f t="shared" si="25"/>
        <v>11</v>
      </c>
      <c r="I152" s="58" t="str">
        <f t="shared" si="26"/>
        <v>40 - 44</v>
      </c>
      <c r="J152">
        <v>37</v>
      </c>
      <c r="K152">
        <v>40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>IFERROR(VLOOKUP($C152,Results!$B$2:$D$100,3,FALSE),0)</f>
        <v>0</v>
      </c>
      <c r="U152"/>
      <c r="V152">
        <f t="shared" si="23"/>
        <v>11</v>
      </c>
    </row>
    <row r="153" spans="1:22">
      <c r="A153" s="58" t="s">
        <v>41</v>
      </c>
      <c r="B153" s="58" t="s">
        <v>42</v>
      </c>
      <c r="C153" s="7" t="str">
        <f t="shared" si="27"/>
        <v>David Maundrell</v>
      </c>
      <c r="D153" t="s">
        <v>351</v>
      </c>
      <c r="E153" s="58" t="s">
        <v>618</v>
      </c>
      <c r="F153" s="60">
        <v>42736</v>
      </c>
      <c r="G153" s="9">
        <f t="shared" si="24"/>
        <v>42</v>
      </c>
      <c r="H153" s="9">
        <f t="shared" si="25"/>
        <v>7</v>
      </c>
      <c r="I153" s="58" t="str">
        <f t="shared" si="26"/>
        <v>40 - 44</v>
      </c>
      <c r="J153">
        <v>20</v>
      </c>
      <c r="K153">
        <v>23</v>
      </c>
      <c r="L153">
        <v>36</v>
      </c>
      <c r="M153">
        <v>28</v>
      </c>
      <c r="N153">
        <v>29</v>
      </c>
      <c r="O153">
        <v>0</v>
      </c>
      <c r="P153">
        <v>24</v>
      </c>
      <c r="Q153">
        <v>39</v>
      </c>
      <c r="R153">
        <v>37</v>
      </c>
      <c r="S153">
        <v>33</v>
      </c>
      <c r="T153">
        <f>IFERROR(VLOOKUP($C153,Results!$B$2:$D$100,3,FALSE),0)</f>
        <v>35</v>
      </c>
      <c r="U153"/>
      <c r="V153">
        <f t="shared" si="23"/>
        <v>11</v>
      </c>
    </row>
    <row r="154" spans="1:22">
      <c r="A154" s="58" t="s">
        <v>64</v>
      </c>
      <c r="B154" s="58" t="s">
        <v>65</v>
      </c>
      <c r="C154" s="7" t="str">
        <f t="shared" si="27"/>
        <v>Graham Black</v>
      </c>
      <c r="D154" t="s">
        <v>351</v>
      </c>
      <c r="E154" s="58" t="s">
        <v>636</v>
      </c>
      <c r="F154" s="60">
        <v>42736</v>
      </c>
      <c r="G154" s="9">
        <f t="shared" si="24"/>
        <v>42</v>
      </c>
      <c r="H154" s="9">
        <f t="shared" si="25"/>
        <v>0</v>
      </c>
      <c r="I154" s="58" t="str">
        <f t="shared" si="26"/>
        <v>40 - 44</v>
      </c>
      <c r="J154">
        <v>36</v>
      </c>
      <c r="K154">
        <v>0</v>
      </c>
      <c r="L154">
        <v>0</v>
      </c>
      <c r="M154">
        <v>0</v>
      </c>
      <c r="N154">
        <v>43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>IFERROR(VLOOKUP($C154,Results!$B$2:$D$100,3,FALSE),0)</f>
        <v>0</v>
      </c>
      <c r="U154"/>
      <c r="V154">
        <f t="shared" si="23"/>
        <v>11</v>
      </c>
    </row>
    <row r="155" spans="1:22">
      <c r="A155" s="58" t="s">
        <v>18</v>
      </c>
      <c r="B155" s="58" t="s">
        <v>559</v>
      </c>
      <c r="C155" s="7" t="str">
        <f t="shared" si="27"/>
        <v>Paul Jefferies</v>
      </c>
      <c r="D155" t="s">
        <v>351</v>
      </c>
      <c r="E155" s="58" t="s">
        <v>728</v>
      </c>
      <c r="F155" s="60">
        <v>42736</v>
      </c>
      <c r="G155" s="9">
        <f t="shared" si="24"/>
        <v>41</v>
      </c>
      <c r="H155" s="9">
        <f t="shared" si="25"/>
        <v>11</v>
      </c>
      <c r="I155" s="58" t="str">
        <f t="shared" si="26"/>
        <v>40 - 44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39</v>
      </c>
      <c r="Q155">
        <v>48</v>
      </c>
      <c r="R155">
        <v>0</v>
      </c>
      <c r="S155">
        <v>46</v>
      </c>
      <c r="T155">
        <f>IFERROR(VLOOKUP($C155,Results!$B$2:$D$100,3,FALSE),0)</f>
        <v>0</v>
      </c>
      <c r="U155"/>
      <c r="V155">
        <f t="shared" si="23"/>
        <v>11</v>
      </c>
    </row>
    <row r="156" spans="1:22">
      <c r="A156" s="58" t="s">
        <v>59</v>
      </c>
      <c r="B156" s="58" t="s">
        <v>60</v>
      </c>
      <c r="C156" s="7" t="str">
        <f t="shared" si="27"/>
        <v>James Deacon</v>
      </c>
      <c r="D156" t="s">
        <v>351</v>
      </c>
      <c r="E156" s="58" t="s">
        <v>649</v>
      </c>
      <c r="F156" s="60">
        <v>42736</v>
      </c>
      <c r="G156" s="9">
        <f t="shared" si="24"/>
        <v>43</v>
      </c>
      <c r="H156" s="9">
        <f t="shared" si="25"/>
        <v>9</v>
      </c>
      <c r="I156" s="58" t="str">
        <f t="shared" si="26"/>
        <v>40 - 44</v>
      </c>
      <c r="J156">
        <v>0</v>
      </c>
      <c r="K156">
        <v>0</v>
      </c>
      <c r="L156">
        <v>0</v>
      </c>
      <c r="M156">
        <v>32</v>
      </c>
      <c r="N156">
        <v>0</v>
      </c>
      <c r="O156">
        <v>0</v>
      </c>
      <c r="P156">
        <v>0</v>
      </c>
      <c r="Q156">
        <v>45</v>
      </c>
      <c r="R156">
        <v>0</v>
      </c>
      <c r="S156">
        <v>0</v>
      </c>
      <c r="T156">
        <f>IFERROR(VLOOKUP($C156,Results!$B$2:$D$100,3,FALSE),0)</f>
        <v>0</v>
      </c>
      <c r="U156"/>
      <c r="V156">
        <f t="shared" si="23"/>
        <v>11</v>
      </c>
    </row>
    <row r="157" spans="1:22">
      <c r="A157" s="58" t="s">
        <v>41</v>
      </c>
      <c r="B157" s="58" t="s">
        <v>488</v>
      </c>
      <c r="C157" s="7" t="str">
        <f t="shared" si="27"/>
        <v>David Knight</v>
      </c>
      <c r="D157" t="s">
        <v>351</v>
      </c>
      <c r="E157" s="58" t="s">
        <v>617</v>
      </c>
      <c r="F157" s="60">
        <v>42736</v>
      </c>
      <c r="G157" s="9">
        <f t="shared" si="24"/>
        <v>44</v>
      </c>
      <c r="H157" s="9">
        <f t="shared" si="25"/>
        <v>4</v>
      </c>
      <c r="I157" s="58" t="str">
        <f t="shared" si="26"/>
        <v>40 - 44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>IFERROR(VLOOKUP($C157,Results!$B$2:$D$100,3,FALSE),0)</f>
        <v>0</v>
      </c>
      <c r="U157"/>
      <c r="V157">
        <f t="shared" si="23"/>
        <v>11</v>
      </c>
    </row>
    <row r="158" spans="1:22">
      <c r="A158" s="58" t="s">
        <v>35</v>
      </c>
      <c r="B158" s="58" t="s">
        <v>79</v>
      </c>
      <c r="C158" s="7" t="str">
        <f t="shared" si="27"/>
        <v>Mark Newman</v>
      </c>
      <c r="D158" t="s">
        <v>351</v>
      </c>
      <c r="E158" s="58" t="s">
        <v>684</v>
      </c>
      <c r="F158" s="60">
        <v>42736</v>
      </c>
      <c r="G158" s="9">
        <f t="shared" si="24"/>
        <v>42</v>
      </c>
      <c r="H158" s="9">
        <f t="shared" si="25"/>
        <v>5</v>
      </c>
      <c r="I158" s="58" t="str">
        <f t="shared" si="26"/>
        <v>40 - 44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>IFERROR(VLOOKUP($C158,Results!$B$2:$D$100,3,FALSE),0)</f>
        <v>0</v>
      </c>
      <c r="U158"/>
      <c r="V158">
        <f t="shared" si="23"/>
        <v>11</v>
      </c>
    </row>
    <row r="159" spans="1:22">
      <c r="A159" s="58" t="s">
        <v>161</v>
      </c>
      <c r="B159" s="58" t="s">
        <v>221</v>
      </c>
      <c r="C159" s="7" t="str">
        <f t="shared" si="27"/>
        <v>Chris Bacon</v>
      </c>
      <c r="D159" t="s">
        <v>351</v>
      </c>
      <c r="E159" s="58" t="s">
        <v>603</v>
      </c>
      <c r="F159" s="60">
        <v>42736</v>
      </c>
      <c r="G159" s="9">
        <f t="shared" si="24"/>
        <v>43</v>
      </c>
      <c r="H159" s="9">
        <f t="shared" si="25"/>
        <v>1</v>
      </c>
      <c r="I159" s="58" t="str">
        <f t="shared" si="26"/>
        <v>40 - 44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>IFERROR(VLOOKUP($C159,Results!$B$2:$D$100,3,FALSE),0)</f>
        <v>0</v>
      </c>
      <c r="U159"/>
      <c r="V159">
        <f t="shared" si="23"/>
        <v>11</v>
      </c>
    </row>
    <row r="160" spans="1:22">
      <c r="A160" s="58" t="s">
        <v>329</v>
      </c>
      <c r="B160" s="58" t="s">
        <v>331</v>
      </c>
      <c r="C160" s="7" t="str">
        <f t="shared" si="27"/>
        <v>Julian Johnson</v>
      </c>
      <c r="D160" t="s">
        <v>351</v>
      </c>
      <c r="E160" s="58" t="s">
        <v>663</v>
      </c>
      <c r="F160" s="60">
        <v>42736</v>
      </c>
      <c r="G160" s="9">
        <f t="shared" si="24"/>
        <v>43</v>
      </c>
      <c r="H160" s="9">
        <f t="shared" si="25"/>
        <v>8</v>
      </c>
      <c r="I160" s="58" t="str">
        <f t="shared" si="26"/>
        <v>40 - 44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>IFERROR(VLOOKUP($C160,Results!$B$2:$D$100,3,FALSE),0)</f>
        <v>0</v>
      </c>
      <c r="U160"/>
      <c r="V160">
        <f t="shared" si="23"/>
        <v>11</v>
      </c>
    </row>
    <row r="161" spans="1:22">
      <c r="A161" s="58" t="s">
        <v>439</v>
      </c>
      <c r="B161" s="58" t="s">
        <v>143</v>
      </c>
      <c r="C161" s="7" t="str">
        <f t="shared" si="27"/>
        <v>Edward Tolhurst</v>
      </c>
      <c r="D161" t="s">
        <v>351</v>
      </c>
      <c r="E161" s="58" t="s">
        <v>626</v>
      </c>
      <c r="F161" s="60">
        <v>42736</v>
      </c>
      <c r="G161" s="9">
        <f t="shared" si="24"/>
        <v>41</v>
      </c>
      <c r="H161" s="9">
        <f t="shared" si="25"/>
        <v>7</v>
      </c>
      <c r="I161" s="58" t="str">
        <f t="shared" si="26"/>
        <v>40 - 44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>IFERROR(VLOOKUP($C161,Results!$B$2:$D$100,3,FALSE),0)</f>
        <v>0</v>
      </c>
      <c r="U161"/>
      <c r="V161">
        <f t="shared" si="23"/>
        <v>11</v>
      </c>
    </row>
    <row r="162" spans="1:22">
      <c r="A162" s="58" t="s">
        <v>183</v>
      </c>
      <c r="B162" s="58" t="s">
        <v>253</v>
      </c>
      <c r="C162" s="7" t="str">
        <f t="shared" si="27"/>
        <v>Henry Morrison</v>
      </c>
      <c r="D162" t="s">
        <v>351</v>
      </c>
      <c r="E162" s="58" t="s">
        <v>643</v>
      </c>
      <c r="F162" s="60">
        <v>42736</v>
      </c>
      <c r="G162" s="9">
        <f t="shared" si="24"/>
        <v>41</v>
      </c>
      <c r="H162" s="9">
        <f t="shared" si="25"/>
        <v>7</v>
      </c>
      <c r="I162" s="58" t="str">
        <f t="shared" si="26"/>
        <v>40 - 44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>IFERROR(VLOOKUP($C162,Results!$B$2:$D$100,3,FALSE),0)</f>
        <v>0</v>
      </c>
      <c r="U162"/>
      <c r="V162">
        <f t="shared" si="23"/>
        <v>11</v>
      </c>
    </row>
    <row r="163" spans="1:22">
      <c r="A163" s="58" t="s">
        <v>293</v>
      </c>
      <c r="B163" s="58" t="s">
        <v>294</v>
      </c>
      <c r="C163" s="7" t="str">
        <f t="shared" si="27"/>
        <v>Jamie Lyall</v>
      </c>
      <c r="D163" t="s">
        <v>351</v>
      </c>
      <c r="E163" s="58" t="s">
        <v>682</v>
      </c>
      <c r="F163" s="60">
        <v>42736</v>
      </c>
      <c r="G163" s="9">
        <f t="shared" si="24"/>
        <v>43</v>
      </c>
      <c r="H163" s="9">
        <f t="shared" si="25"/>
        <v>3</v>
      </c>
      <c r="I163" s="58" t="str">
        <f t="shared" si="26"/>
        <v>40 - 44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>IFERROR(VLOOKUP($C163,Results!$B$2:$D$100,3,FALSE),0)</f>
        <v>0</v>
      </c>
      <c r="U163"/>
      <c r="V163">
        <f t="shared" si="23"/>
        <v>11</v>
      </c>
    </row>
    <row r="164" spans="1:22">
      <c r="A164" s="58" t="s">
        <v>240</v>
      </c>
      <c r="B164" s="58" t="s">
        <v>522</v>
      </c>
      <c r="C164" s="7" t="str">
        <f t="shared" si="27"/>
        <v>Duncan Reading</v>
      </c>
      <c r="D164" t="s">
        <v>351</v>
      </c>
      <c r="E164" s="58" t="s">
        <v>624</v>
      </c>
      <c r="F164" s="60">
        <v>42736</v>
      </c>
      <c r="G164" s="9">
        <f t="shared" si="24"/>
        <v>44</v>
      </c>
      <c r="H164" s="9">
        <f t="shared" si="25"/>
        <v>5</v>
      </c>
      <c r="I164" s="58" t="str">
        <f t="shared" si="26"/>
        <v>40 - 44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>IFERROR(VLOOKUP($C164,Results!$B$2:$D$100,3,FALSE),0)</f>
        <v>0</v>
      </c>
      <c r="U164"/>
      <c r="V164">
        <f t="shared" si="23"/>
        <v>11</v>
      </c>
    </row>
    <row r="165" spans="1:22">
      <c r="A165" s="58" t="s">
        <v>154</v>
      </c>
      <c r="B165" s="58" t="s">
        <v>447</v>
      </c>
      <c r="C165" s="7" t="str">
        <f t="shared" si="27"/>
        <v>Richard Welburn</v>
      </c>
      <c r="D165" t="s">
        <v>351</v>
      </c>
      <c r="E165" s="58" t="s">
        <v>729</v>
      </c>
      <c r="F165" s="60">
        <v>42736</v>
      </c>
      <c r="G165" s="9">
        <f t="shared" si="24"/>
        <v>44</v>
      </c>
      <c r="H165" s="9">
        <f t="shared" si="25"/>
        <v>4</v>
      </c>
      <c r="I165" s="58" t="str">
        <f t="shared" si="26"/>
        <v>40 - 44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>IFERROR(VLOOKUP($C165,Results!$B$2:$D$100,3,FALSE),0)</f>
        <v>0</v>
      </c>
      <c r="U165"/>
      <c r="V165">
        <f t="shared" si="23"/>
        <v>11</v>
      </c>
    </row>
    <row r="166" spans="1:22">
      <c r="A166" s="61" t="s">
        <v>904</v>
      </c>
      <c r="B166" s="63" t="s">
        <v>886</v>
      </c>
      <c r="C166" s="61" t="str">
        <f t="shared" si="27"/>
        <v>Stuart Griffiths</v>
      </c>
      <c r="D166" s="3" t="s">
        <v>351</v>
      </c>
      <c r="E166" s="60">
        <v>27479</v>
      </c>
      <c r="F166" s="60">
        <v>42736</v>
      </c>
      <c r="G166" s="76">
        <f t="shared" si="24"/>
        <v>41</v>
      </c>
      <c r="H166" s="76">
        <f t="shared" si="25"/>
        <v>9</v>
      </c>
      <c r="I166" s="58" t="str">
        <f t="shared" si="26"/>
        <v>40 - 44</v>
      </c>
      <c r="J166">
        <v>33</v>
      </c>
      <c r="K166">
        <v>38</v>
      </c>
      <c r="L166">
        <v>0</v>
      </c>
      <c r="M166">
        <v>30</v>
      </c>
      <c r="N166">
        <v>0</v>
      </c>
      <c r="O166">
        <v>29</v>
      </c>
      <c r="P166">
        <v>36</v>
      </c>
      <c r="Q166">
        <v>46</v>
      </c>
      <c r="R166">
        <v>0</v>
      </c>
      <c r="S166">
        <v>0</v>
      </c>
      <c r="T166">
        <f>IFERROR(VLOOKUP($C166,Results!$B$2:$D$100,3,FALSE),0)</f>
        <v>0</v>
      </c>
      <c r="V166">
        <f t="shared" si="23"/>
        <v>11</v>
      </c>
    </row>
    <row r="167" spans="1:22">
      <c r="A167" s="61" t="s">
        <v>907</v>
      </c>
      <c r="B167" s="63" t="s">
        <v>908</v>
      </c>
      <c r="C167" s="61" t="str">
        <f>A167&amp;""&amp;B167</f>
        <v>Michael Warner</v>
      </c>
      <c r="D167" s="3" t="s">
        <v>351</v>
      </c>
      <c r="E167" s="60">
        <v>27413</v>
      </c>
      <c r="F167" s="60">
        <v>42736</v>
      </c>
      <c r="G167" s="76">
        <f t="shared" si="24"/>
        <v>41</v>
      </c>
      <c r="H167" s="76">
        <f t="shared" si="25"/>
        <v>11</v>
      </c>
      <c r="I167" s="58" t="str">
        <f t="shared" si="26"/>
        <v>40 - 44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>IFERROR(VLOOKUP($C167,Results!$B$2:$D$100,3,FALSE),0)</f>
        <v>0</v>
      </c>
      <c r="V167">
        <f t="shared" si="23"/>
        <v>11</v>
      </c>
    </row>
    <row r="168" spans="1:22">
      <c r="A168" s="61" t="s">
        <v>912</v>
      </c>
      <c r="B168" s="63" t="s">
        <v>47</v>
      </c>
      <c r="C168" s="61" t="str">
        <f>A168&amp;""&amp;B168</f>
        <v>Christopher Wilson</v>
      </c>
      <c r="D168" s="61" t="s">
        <v>351</v>
      </c>
      <c r="E168" s="60">
        <v>26778</v>
      </c>
      <c r="F168" s="60">
        <v>42736</v>
      </c>
      <c r="G168" s="76">
        <f t="shared" si="24"/>
        <v>43</v>
      </c>
      <c r="H168" s="76">
        <f t="shared" si="25"/>
        <v>8</v>
      </c>
      <c r="I168" s="58" t="str">
        <f t="shared" si="26"/>
        <v>40 - 44</v>
      </c>
      <c r="J168">
        <v>0</v>
      </c>
      <c r="K168">
        <v>0</v>
      </c>
      <c r="L168">
        <v>30</v>
      </c>
      <c r="M168">
        <v>0</v>
      </c>
      <c r="N168">
        <v>30</v>
      </c>
      <c r="O168">
        <v>0</v>
      </c>
      <c r="P168">
        <v>0</v>
      </c>
      <c r="Q168">
        <v>40</v>
      </c>
      <c r="R168">
        <v>39</v>
      </c>
      <c r="S168">
        <v>29</v>
      </c>
      <c r="T168">
        <f>IFERROR(VLOOKUP($C168,Results!$B$2:$D$100,3,FALSE),0)</f>
        <v>33</v>
      </c>
      <c r="V168">
        <f t="shared" si="23"/>
        <v>11</v>
      </c>
    </row>
    <row r="169" spans="1:22">
      <c r="A169" s="58" t="s">
        <v>571</v>
      </c>
      <c r="B169" s="58" t="s">
        <v>572</v>
      </c>
      <c r="C169" s="7" t="str">
        <f t="shared" ref="C169:C192" si="28">A169&amp;" "&amp;B169</f>
        <v>Waleed Agabani</v>
      </c>
      <c r="D169" t="s">
        <v>351</v>
      </c>
      <c r="E169" s="58" t="s">
        <v>776</v>
      </c>
      <c r="F169" s="60">
        <v>42736</v>
      </c>
      <c r="G169" s="9">
        <f t="shared" si="24"/>
        <v>45</v>
      </c>
      <c r="H169" s="9">
        <f t="shared" si="25"/>
        <v>1</v>
      </c>
      <c r="I169" s="58" t="str">
        <f t="shared" si="26"/>
        <v>45 - 49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>IFERROR(VLOOKUP($C169,Results!$B$2:$D$100,3,FALSE),0)</f>
        <v>0</v>
      </c>
      <c r="U169"/>
      <c r="V169">
        <f t="shared" si="23"/>
        <v>11</v>
      </c>
    </row>
    <row r="170" spans="1:22">
      <c r="A170" s="58" t="s">
        <v>35</v>
      </c>
      <c r="B170" s="58" t="s">
        <v>57</v>
      </c>
      <c r="C170" s="7" t="str">
        <f t="shared" si="28"/>
        <v>Mark Bullock</v>
      </c>
      <c r="D170" t="s">
        <v>351</v>
      </c>
      <c r="E170" s="58" t="s">
        <v>683</v>
      </c>
      <c r="F170" s="60">
        <v>42736</v>
      </c>
      <c r="G170" s="9">
        <f t="shared" ref="G170:G201" si="29">DATEDIF(E170,F170,"Y")</f>
        <v>45</v>
      </c>
      <c r="H170" s="9">
        <f t="shared" ref="H170:H201" si="30">DATEDIF(E170,F170,"YM")</f>
        <v>5</v>
      </c>
      <c r="I170" s="58" t="str">
        <f t="shared" si="26"/>
        <v>45 - 49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>IFERROR(VLOOKUP($C170,Results!$B$2:$D$100,3,FALSE),0)</f>
        <v>0</v>
      </c>
      <c r="U170"/>
      <c r="V170">
        <f t="shared" si="23"/>
        <v>11</v>
      </c>
    </row>
    <row r="171" spans="1:22">
      <c r="A171" s="61" t="s">
        <v>18</v>
      </c>
      <c r="B171" s="61" t="s">
        <v>878</v>
      </c>
      <c r="C171" s="7" t="str">
        <f t="shared" si="28"/>
        <v>Paul Saunders</v>
      </c>
      <c r="D171" t="s">
        <v>783</v>
      </c>
      <c r="E171" s="58" t="s">
        <v>716</v>
      </c>
      <c r="F171" s="60">
        <v>42736</v>
      </c>
      <c r="G171" s="9">
        <f t="shared" si="29"/>
        <v>45</v>
      </c>
      <c r="H171" s="9">
        <f t="shared" si="30"/>
        <v>4</v>
      </c>
      <c r="I171" s="58" t="str">
        <f t="shared" ref="I171:I202" si="31">VLOOKUP(G171,AB$2:AC$65,2,FALSE)</f>
        <v>45 - 49</v>
      </c>
      <c r="J171">
        <v>35</v>
      </c>
      <c r="K171">
        <v>39</v>
      </c>
      <c r="L171">
        <v>44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>IFERROR(VLOOKUP($C171,Results!$B$2:$D$100,3,FALSE),0)</f>
        <v>0</v>
      </c>
      <c r="U171"/>
      <c r="V171">
        <f t="shared" si="23"/>
        <v>11</v>
      </c>
    </row>
    <row r="172" spans="1:22">
      <c r="A172" s="58" t="s">
        <v>80</v>
      </c>
      <c r="B172" s="58" t="s">
        <v>532</v>
      </c>
      <c r="C172" s="7" t="str">
        <f t="shared" si="28"/>
        <v>Tim Hutchinson</v>
      </c>
      <c r="D172" t="s">
        <v>351</v>
      </c>
      <c r="E172" s="58" t="s">
        <v>657</v>
      </c>
      <c r="F172" s="60">
        <v>42736</v>
      </c>
      <c r="G172" s="9">
        <f t="shared" si="29"/>
        <v>46</v>
      </c>
      <c r="H172" s="9">
        <f t="shared" si="30"/>
        <v>6</v>
      </c>
      <c r="I172" s="58" t="str">
        <f t="shared" si="31"/>
        <v>45 - 49</v>
      </c>
      <c r="J172">
        <v>47</v>
      </c>
      <c r="K172">
        <v>49</v>
      </c>
      <c r="L172">
        <v>50</v>
      </c>
      <c r="M172">
        <v>49</v>
      </c>
      <c r="N172">
        <v>49</v>
      </c>
      <c r="O172">
        <v>50</v>
      </c>
      <c r="P172">
        <v>49</v>
      </c>
      <c r="Q172">
        <v>0</v>
      </c>
      <c r="R172">
        <v>48</v>
      </c>
      <c r="S172">
        <v>49</v>
      </c>
      <c r="T172">
        <f>IFERROR(VLOOKUP($C172,Results!$B$2:$D$100,3,FALSE),0)</f>
        <v>0</v>
      </c>
      <c r="U172"/>
      <c r="V172">
        <f t="shared" si="23"/>
        <v>11</v>
      </c>
    </row>
    <row r="173" spans="1:22">
      <c r="A173" s="58" t="s">
        <v>41</v>
      </c>
      <c r="B173" s="61" t="s">
        <v>241</v>
      </c>
      <c r="C173" s="7" t="str">
        <f t="shared" si="28"/>
        <v>David Smyth</v>
      </c>
      <c r="D173" t="s">
        <v>351</v>
      </c>
      <c r="E173" s="58" t="s">
        <v>619</v>
      </c>
      <c r="F173" s="60">
        <v>42736</v>
      </c>
      <c r="G173" s="9">
        <f t="shared" si="29"/>
        <v>48</v>
      </c>
      <c r="H173" s="9">
        <f t="shared" si="30"/>
        <v>11</v>
      </c>
      <c r="I173" s="58" t="str">
        <f t="shared" si="31"/>
        <v>45 - 49</v>
      </c>
      <c r="J173">
        <v>46</v>
      </c>
      <c r="K173">
        <v>0</v>
      </c>
      <c r="L173">
        <v>0</v>
      </c>
      <c r="M173">
        <v>0</v>
      </c>
      <c r="N173">
        <v>40</v>
      </c>
      <c r="O173">
        <v>43</v>
      </c>
      <c r="P173">
        <v>44</v>
      </c>
      <c r="Q173">
        <v>0</v>
      </c>
      <c r="R173">
        <v>45</v>
      </c>
      <c r="S173">
        <v>45</v>
      </c>
      <c r="T173">
        <f>IFERROR(VLOOKUP($C173,Results!$B$2:$D$100,3,FALSE),0)</f>
        <v>47</v>
      </c>
      <c r="U173"/>
      <c r="V173">
        <f t="shared" si="23"/>
        <v>11</v>
      </c>
    </row>
    <row r="174" spans="1:22">
      <c r="A174" s="58" t="s">
        <v>75</v>
      </c>
      <c r="B174" s="58" t="s">
        <v>76</v>
      </c>
      <c r="C174" s="7" t="str">
        <f t="shared" si="28"/>
        <v>Wayne Vickers</v>
      </c>
      <c r="D174" t="s">
        <v>351</v>
      </c>
      <c r="E174" s="58" t="s">
        <v>780</v>
      </c>
      <c r="F174" s="60">
        <v>42736</v>
      </c>
      <c r="G174" s="9">
        <f t="shared" si="29"/>
        <v>46</v>
      </c>
      <c r="H174" s="9">
        <f t="shared" si="30"/>
        <v>10</v>
      </c>
      <c r="I174" s="58" t="str">
        <f t="shared" si="31"/>
        <v>45 - 49</v>
      </c>
      <c r="J174">
        <v>0</v>
      </c>
      <c r="K174">
        <v>47</v>
      </c>
      <c r="L174">
        <v>0</v>
      </c>
      <c r="M174">
        <v>47</v>
      </c>
      <c r="N174">
        <v>0</v>
      </c>
      <c r="O174">
        <v>48</v>
      </c>
      <c r="P174">
        <v>0</v>
      </c>
      <c r="Q174">
        <v>49</v>
      </c>
      <c r="R174">
        <v>47</v>
      </c>
      <c r="S174">
        <v>48</v>
      </c>
      <c r="T174">
        <f>IFERROR(VLOOKUP($C174,Results!$B$2:$D$100,3,FALSE),0)</f>
        <v>27</v>
      </c>
      <c r="U174"/>
      <c r="V174">
        <f t="shared" si="23"/>
        <v>11</v>
      </c>
    </row>
    <row r="175" spans="1:22">
      <c r="A175" s="58" t="s">
        <v>308</v>
      </c>
      <c r="B175" s="58" t="s">
        <v>309</v>
      </c>
      <c r="C175" s="7" t="str">
        <f t="shared" si="28"/>
        <v>Jason Fretter</v>
      </c>
      <c r="D175" t="s">
        <v>351</v>
      </c>
      <c r="E175" s="58" t="s">
        <v>653</v>
      </c>
      <c r="F175" s="60">
        <v>42736</v>
      </c>
      <c r="G175" s="9">
        <f t="shared" si="29"/>
        <v>46</v>
      </c>
      <c r="H175" s="9">
        <f t="shared" si="30"/>
        <v>8</v>
      </c>
      <c r="I175" s="58" t="str">
        <f t="shared" si="31"/>
        <v>45 - 49</v>
      </c>
      <c r="J175">
        <v>12</v>
      </c>
      <c r="K175">
        <v>0</v>
      </c>
      <c r="L175">
        <v>0</v>
      </c>
      <c r="M175">
        <v>19</v>
      </c>
      <c r="N175">
        <v>24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>IFERROR(VLOOKUP($C175,Results!$B$2:$D$100,3,FALSE),0)</f>
        <v>0</v>
      </c>
      <c r="U175"/>
      <c r="V175">
        <f t="shared" si="23"/>
        <v>11</v>
      </c>
    </row>
    <row r="176" spans="1:22">
      <c r="A176" s="58" t="s">
        <v>156</v>
      </c>
      <c r="B176" s="58" t="s">
        <v>22</v>
      </c>
      <c r="C176" s="7" t="str">
        <f t="shared" si="28"/>
        <v>Peter Evans</v>
      </c>
      <c r="D176" t="s">
        <v>351</v>
      </c>
      <c r="E176" s="58" t="s">
        <v>726</v>
      </c>
      <c r="F176" s="60">
        <v>42736</v>
      </c>
      <c r="G176" s="9">
        <f t="shared" si="29"/>
        <v>49</v>
      </c>
      <c r="H176" s="9">
        <f t="shared" si="30"/>
        <v>0</v>
      </c>
      <c r="I176" s="58" t="str">
        <f t="shared" si="31"/>
        <v>45 - 49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>IFERROR(VLOOKUP($C176,Results!$B$2:$D$100,3,FALSE),0)</f>
        <v>0</v>
      </c>
      <c r="U176"/>
      <c r="V176">
        <f t="shared" si="23"/>
        <v>11</v>
      </c>
    </row>
    <row r="177" spans="1:22">
      <c r="A177" s="58" t="s">
        <v>151</v>
      </c>
      <c r="B177" s="58" t="s">
        <v>233</v>
      </c>
      <c r="C177" s="7" t="str">
        <f t="shared" si="28"/>
        <v>Neil Robertson</v>
      </c>
      <c r="D177" t="s">
        <v>351</v>
      </c>
      <c r="E177" s="58" t="s">
        <v>705</v>
      </c>
      <c r="F177" s="60">
        <v>42736</v>
      </c>
      <c r="G177" s="9">
        <f t="shared" si="29"/>
        <v>46</v>
      </c>
      <c r="H177" s="9">
        <f t="shared" si="30"/>
        <v>8</v>
      </c>
      <c r="I177" s="58" t="str">
        <f t="shared" si="31"/>
        <v>45 - 49</v>
      </c>
      <c r="J177">
        <v>0</v>
      </c>
      <c r="K177">
        <v>0</v>
      </c>
      <c r="L177">
        <v>0</v>
      </c>
      <c r="M177">
        <v>0</v>
      </c>
      <c r="N177">
        <v>23</v>
      </c>
      <c r="O177">
        <v>19</v>
      </c>
      <c r="P177">
        <v>0</v>
      </c>
      <c r="Q177">
        <v>35</v>
      </c>
      <c r="R177">
        <v>0</v>
      </c>
      <c r="S177">
        <v>24</v>
      </c>
      <c r="T177">
        <f>IFERROR(VLOOKUP($C177,Results!$B$2:$D$100,3,FALSE),0)</f>
        <v>0</v>
      </c>
      <c r="U177"/>
      <c r="V177">
        <f t="shared" si="23"/>
        <v>11</v>
      </c>
    </row>
    <row r="178" spans="1:22">
      <c r="A178" s="58" t="s">
        <v>185</v>
      </c>
      <c r="B178" s="58" t="s">
        <v>407</v>
      </c>
      <c r="C178" s="7" t="str">
        <f t="shared" si="28"/>
        <v>Brian Gravelsons</v>
      </c>
      <c r="D178" t="s">
        <v>351</v>
      </c>
      <c r="E178" s="58" t="s">
        <v>640</v>
      </c>
      <c r="F178" s="60">
        <v>42736</v>
      </c>
      <c r="G178" s="9">
        <f t="shared" si="29"/>
        <v>48</v>
      </c>
      <c r="H178" s="9">
        <f t="shared" si="30"/>
        <v>2</v>
      </c>
      <c r="I178" s="58" t="str">
        <f t="shared" si="31"/>
        <v>45 - 49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>IFERROR(VLOOKUP($C178,Results!$B$2:$D$100,3,FALSE),0)</f>
        <v>0</v>
      </c>
      <c r="U178"/>
      <c r="V178">
        <f t="shared" si="23"/>
        <v>11</v>
      </c>
    </row>
    <row r="179" spans="1:22">
      <c r="A179" s="61" t="s">
        <v>32</v>
      </c>
      <c r="B179" s="61" t="s">
        <v>398</v>
      </c>
      <c r="C179" s="7" t="str">
        <f t="shared" si="28"/>
        <v>Michael Sheppard</v>
      </c>
      <c r="D179" t="s">
        <v>351</v>
      </c>
      <c r="E179" s="58" t="s">
        <v>753</v>
      </c>
      <c r="F179" s="60">
        <v>42736</v>
      </c>
      <c r="G179" s="9">
        <f t="shared" si="29"/>
        <v>48</v>
      </c>
      <c r="H179" s="9">
        <f t="shared" si="30"/>
        <v>2</v>
      </c>
      <c r="I179" s="58" t="str">
        <f t="shared" si="31"/>
        <v>45 - 49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>IFERROR(VLOOKUP($C179,Results!$B$2:$D$100,3,FALSE),0)</f>
        <v>0</v>
      </c>
      <c r="U179"/>
      <c r="V179">
        <f t="shared" si="23"/>
        <v>11</v>
      </c>
    </row>
    <row r="180" spans="1:22">
      <c r="A180" s="58" t="s">
        <v>365</v>
      </c>
      <c r="B180" s="58" t="s">
        <v>199</v>
      </c>
      <c r="C180" s="7" t="str">
        <f t="shared" si="28"/>
        <v>Matthew Lyness</v>
      </c>
      <c r="D180" t="s">
        <v>351</v>
      </c>
      <c r="E180" s="58" t="s">
        <v>693</v>
      </c>
      <c r="F180" s="60">
        <v>42736</v>
      </c>
      <c r="G180" s="9">
        <f t="shared" si="29"/>
        <v>46</v>
      </c>
      <c r="H180" s="9">
        <f t="shared" si="30"/>
        <v>4</v>
      </c>
      <c r="I180" s="58" t="str">
        <f t="shared" si="31"/>
        <v>45 - 49</v>
      </c>
      <c r="J180">
        <v>0</v>
      </c>
      <c r="K180">
        <v>0</v>
      </c>
      <c r="L180">
        <v>0</v>
      </c>
      <c r="M180">
        <v>0</v>
      </c>
      <c r="N180">
        <v>34</v>
      </c>
      <c r="O180">
        <v>38</v>
      </c>
      <c r="P180">
        <v>0</v>
      </c>
      <c r="Q180">
        <v>0</v>
      </c>
      <c r="R180">
        <v>0</v>
      </c>
      <c r="S180">
        <v>0</v>
      </c>
      <c r="T180">
        <f>IFERROR(VLOOKUP($C180,Results!$B$2:$D$100,3,FALSE),0)</f>
        <v>0</v>
      </c>
      <c r="U180"/>
      <c r="V180">
        <f t="shared" si="23"/>
        <v>11</v>
      </c>
    </row>
    <row r="181" spans="1:22">
      <c r="A181" s="58" t="s">
        <v>448</v>
      </c>
      <c r="B181" s="58" t="s">
        <v>429</v>
      </c>
      <c r="C181" s="7" t="str">
        <f t="shared" si="28"/>
        <v>Gavin Bliss</v>
      </c>
      <c r="D181" t="s">
        <v>351</v>
      </c>
      <c r="E181" s="58" t="s">
        <v>746</v>
      </c>
      <c r="F181" s="60">
        <v>42736</v>
      </c>
      <c r="G181" s="9">
        <f t="shared" si="29"/>
        <v>46</v>
      </c>
      <c r="H181" s="9">
        <f t="shared" si="30"/>
        <v>5</v>
      </c>
      <c r="I181" s="58" t="str">
        <f t="shared" si="31"/>
        <v>45 - 49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>IFERROR(VLOOKUP($C181,Results!$B$2:$D$100,3,FALSE),0)</f>
        <v>0</v>
      </c>
      <c r="U181"/>
      <c r="V181">
        <f t="shared" si="23"/>
        <v>11</v>
      </c>
    </row>
    <row r="182" spans="1:22">
      <c r="A182" s="61" t="s">
        <v>151</v>
      </c>
      <c r="B182" s="61" t="s">
        <v>872</v>
      </c>
      <c r="C182" s="61" t="str">
        <f t="shared" si="28"/>
        <v>Neil Musk</v>
      </c>
      <c r="D182" s="3" t="s">
        <v>351</v>
      </c>
      <c r="E182" s="60">
        <v>25092</v>
      </c>
      <c r="F182" s="60">
        <v>42736</v>
      </c>
      <c r="G182" s="9">
        <f t="shared" si="29"/>
        <v>48</v>
      </c>
      <c r="H182" s="9">
        <f t="shared" si="30"/>
        <v>3</v>
      </c>
      <c r="I182" s="58" t="str">
        <f t="shared" si="31"/>
        <v>45 - 49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15</v>
      </c>
      <c r="P182">
        <v>0</v>
      </c>
      <c r="Q182">
        <v>0</v>
      </c>
      <c r="R182">
        <v>0</v>
      </c>
      <c r="S182">
        <v>0</v>
      </c>
      <c r="T182">
        <f>IFERROR(VLOOKUP($C182,Results!$B$2:$D$100,3,FALSE),0)</f>
        <v>30</v>
      </c>
      <c r="U182"/>
      <c r="V182">
        <f t="shared" si="23"/>
        <v>11</v>
      </c>
    </row>
    <row r="183" spans="1:22">
      <c r="A183" s="58" t="s">
        <v>151</v>
      </c>
      <c r="B183" s="58" t="s">
        <v>335</v>
      </c>
      <c r="C183" s="7" t="str">
        <f t="shared" si="28"/>
        <v>Neil Gardiner</v>
      </c>
      <c r="D183" t="s">
        <v>351</v>
      </c>
      <c r="E183" s="58" t="s">
        <v>704</v>
      </c>
      <c r="F183" s="60">
        <v>42736</v>
      </c>
      <c r="G183" s="9">
        <f t="shared" si="29"/>
        <v>46</v>
      </c>
      <c r="H183" s="9">
        <f t="shared" si="30"/>
        <v>1</v>
      </c>
      <c r="I183" s="58" t="str">
        <f t="shared" si="31"/>
        <v>45 - 49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>IFERROR(VLOOKUP($C183,Results!$B$2:$D$100,3,FALSE),0)</f>
        <v>0</v>
      </c>
      <c r="U183"/>
      <c r="V183">
        <f t="shared" si="23"/>
        <v>11</v>
      </c>
    </row>
    <row r="184" spans="1:22">
      <c r="A184" s="58" t="s">
        <v>574</v>
      </c>
      <c r="B184" s="58" t="s">
        <v>59</v>
      </c>
      <c r="C184" s="7" t="str">
        <f t="shared" si="28"/>
        <v>Carl James</v>
      </c>
      <c r="D184" t="s">
        <v>351</v>
      </c>
      <c r="E184" s="58" t="s">
        <v>779</v>
      </c>
      <c r="F184" s="60">
        <v>42736</v>
      </c>
      <c r="G184" s="9">
        <f t="shared" si="29"/>
        <v>46</v>
      </c>
      <c r="H184" s="9">
        <f t="shared" si="30"/>
        <v>10</v>
      </c>
      <c r="I184" s="58" t="str">
        <f t="shared" si="31"/>
        <v>45 - 49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>IFERROR(VLOOKUP($C184,Results!$B$2:$D$100,3,FALSE),0)</f>
        <v>0</v>
      </c>
      <c r="U184"/>
      <c r="V184">
        <f t="shared" si="23"/>
        <v>11</v>
      </c>
    </row>
    <row r="185" spans="1:22">
      <c r="A185" s="58" t="s">
        <v>41</v>
      </c>
      <c r="B185" s="58" t="s">
        <v>524</v>
      </c>
      <c r="C185" s="7" t="str">
        <f t="shared" si="28"/>
        <v>David Mercer</v>
      </c>
      <c r="D185" t="s">
        <v>351</v>
      </c>
      <c r="E185" s="58" t="s">
        <v>632</v>
      </c>
      <c r="F185" s="60">
        <v>42736</v>
      </c>
      <c r="G185" s="9">
        <f t="shared" si="29"/>
        <v>47</v>
      </c>
      <c r="H185" s="9">
        <f t="shared" si="30"/>
        <v>5</v>
      </c>
      <c r="I185" s="58" t="str">
        <f t="shared" si="31"/>
        <v>45 - 49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>IFERROR(VLOOKUP($C185,Results!$B$2:$D$100,3,FALSE),0)</f>
        <v>0</v>
      </c>
      <c r="U185"/>
      <c r="V185">
        <f t="shared" si="23"/>
        <v>11</v>
      </c>
    </row>
    <row r="186" spans="1:22">
      <c r="A186" s="58" t="s">
        <v>222</v>
      </c>
      <c r="B186" s="58" t="s">
        <v>223</v>
      </c>
      <c r="C186" s="7" t="str">
        <f t="shared" si="28"/>
        <v>Ben Twyman</v>
      </c>
      <c r="D186" t="s">
        <v>351</v>
      </c>
      <c r="E186" s="58" t="s">
        <v>593</v>
      </c>
      <c r="F186" s="60">
        <v>42736</v>
      </c>
      <c r="G186" s="9">
        <f t="shared" si="29"/>
        <v>48</v>
      </c>
      <c r="H186" s="9">
        <f t="shared" si="30"/>
        <v>11</v>
      </c>
      <c r="I186" s="58" t="str">
        <f t="shared" si="31"/>
        <v>45 - 49</v>
      </c>
      <c r="J186">
        <v>0</v>
      </c>
      <c r="K186">
        <v>30</v>
      </c>
      <c r="L186">
        <v>0</v>
      </c>
      <c r="M186">
        <v>34</v>
      </c>
      <c r="N186">
        <v>39</v>
      </c>
      <c r="O186">
        <v>36</v>
      </c>
      <c r="P186">
        <v>26</v>
      </c>
      <c r="Q186">
        <v>44</v>
      </c>
      <c r="R186">
        <v>0</v>
      </c>
      <c r="S186">
        <v>34</v>
      </c>
      <c r="T186">
        <f>IFERROR(VLOOKUP($C186,Results!$B$2:$D$100,3,FALSE),0)</f>
        <v>37</v>
      </c>
      <c r="U186"/>
      <c r="V186">
        <f t="shared" si="23"/>
        <v>11</v>
      </c>
    </row>
    <row r="187" spans="1:22">
      <c r="A187" s="58" t="s">
        <v>64</v>
      </c>
      <c r="B187" s="58" t="s">
        <v>167</v>
      </c>
      <c r="C187" s="7" t="str">
        <f t="shared" si="28"/>
        <v>Graham Taylor</v>
      </c>
      <c r="D187" t="s">
        <v>351</v>
      </c>
      <c r="E187" s="58" t="s">
        <v>639</v>
      </c>
      <c r="F187" s="60">
        <v>42736</v>
      </c>
      <c r="G187" s="9">
        <f t="shared" si="29"/>
        <v>48</v>
      </c>
      <c r="H187" s="9">
        <f t="shared" si="30"/>
        <v>1</v>
      </c>
      <c r="I187" s="58" t="str">
        <f t="shared" si="31"/>
        <v>45 - 49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>IFERROR(VLOOKUP($C187,Results!$B$2:$D$100,3,FALSE),0)</f>
        <v>0</v>
      </c>
      <c r="U187"/>
      <c r="V187">
        <f t="shared" si="23"/>
        <v>11</v>
      </c>
    </row>
    <row r="188" spans="1:22">
      <c r="A188" s="58" t="s">
        <v>555</v>
      </c>
      <c r="B188" s="58" t="s">
        <v>58</v>
      </c>
      <c r="C188" s="7" t="str">
        <f t="shared" si="28"/>
        <v>Phillip Groom</v>
      </c>
      <c r="D188" t="s">
        <v>351</v>
      </c>
      <c r="E188" s="58" t="s">
        <v>723</v>
      </c>
      <c r="F188" s="60">
        <v>42736</v>
      </c>
      <c r="G188" s="9">
        <f t="shared" si="29"/>
        <v>48</v>
      </c>
      <c r="H188" s="9">
        <f t="shared" si="30"/>
        <v>10</v>
      </c>
      <c r="I188" s="58" t="str">
        <f t="shared" si="31"/>
        <v>45 - 49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>IFERROR(VLOOKUP($C188,Results!$B$2:$D$100,3,FALSE),0)</f>
        <v>0</v>
      </c>
      <c r="U188"/>
      <c r="V188">
        <f t="shared" si="23"/>
        <v>11</v>
      </c>
    </row>
    <row r="189" spans="1:22">
      <c r="A189" s="58" t="s">
        <v>166</v>
      </c>
      <c r="B189" s="58" t="s">
        <v>167</v>
      </c>
      <c r="C189" s="7" t="str">
        <f t="shared" si="28"/>
        <v>Simon Taylor</v>
      </c>
      <c r="D189" t="s">
        <v>351</v>
      </c>
      <c r="E189" s="58" t="s">
        <v>749</v>
      </c>
      <c r="F189" s="60">
        <v>42736</v>
      </c>
      <c r="G189" s="9">
        <f t="shared" si="29"/>
        <v>48</v>
      </c>
      <c r="H189" s="9">
        <f t="shared" si="30"/>
        <v>0</v>
      </c>
      <c r="I189" s="58" t="str">
        <f t="shared" si="31"/>
        <v>45 - 49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>IFERROR(VLOOKUP($C189,Results!$B$2:$D$100,3,FALSE),0)</f>
        <v>0</v>
      </c>
      <c r="U189"/>
      <c r="V189">
        <f t="shared" si="23"/>
        <v>11</v>
      </c>
    </row>
    <row r="190" spans="1:22">
      <c r="A190" s="58" t="s">
        <v>166</v>
      </c>
      <c r="B190" s="58" t="s">
        <v>494</v>
      </c>
      <c r="C190" s="7" t="str">
        <f t="shared" si="28"/>
        <v>Simon Penson</v>
      </c>
      <c r="D190" t="s">
        <v>351</v>
      </c>
      <c r="E190" s="58" t="s">
        <v>756</v>
      </c>
      <c r="F190" s="60">
        <v>42736</v>
      </c>
      <c r="G190" s="9">
        <f t="shared" si="29"/>
        <v>48</v>
      </c>
      <c r="H190" s="9">
        <f t="shared" si="30"/>
        <v>7</v>
      </c>
      <c r="I190" s="58" t="str">
        <f t="shared" si="31"/>
        <v>45 - 49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>IFERROR(VLOOKUP($C190,Results!$B$2:$D$100,3,FALSE),0)</f>
        <v>0</v>
      </c>
      <c r="U190"/>
      <c r="V190">
        <f t="shared" si="23"/>
        <v>11</v>
      </c>
    </row>
    <row r="191" spans="1:22">
      <c r="A191" s="58" t="s">
        <v>362</v>
      </c>
      <c r="B191" s="61" t="s">
        <v>857</v>
      </c>
      <c r="C191" s="7" t="str">
        <f t="shared" si="28"/>
        <v>Sam Nicholson</v>
      </c>
      <c r="D191" t="s">
        <v>351</v>
      </c>
      <c r="E191" s="71">
        <v>24586</v>
      </c>
      <c r="F191" s="60">
        <v>42736</v>
      </c>
      <c r="G191" s="9">
        <f t="shared" si="29"/>
        <v>49</v>
      </c>
      <c r="H191" s="9">
        <f t="shared" si="30"/>
        <v>8</v>
      </c>
      <c r="I191" s="58" t="str">
        <f t="shared" si="31"/>
        <v>45 - 49</v>
      </c>
      <c r="J191">
        <v>43</v>
      </c>
      <c r="K191">
        <v>42</v>
      </c>
      <c r="L191">
        <v>0</v>
      </c>
      <c r="M191">
        <v>41</v>
      </c>
      <c r="N191">
        <v>41</v>
      </c>
      <c r="O191">
        <v>42</v>
      </c>
      <c r="P191">
        <v>42</v>
      </c>
      <c r="Q191">
        <v>0</v>
      </c>
      <c r="R191">
        <v>0</v>
      </c>
      <c r="S191">
        <v>0</v>
      </c>
      <c r="T191">
        <f>IFERROR(VLOOKUP($C191,Results!$B$2:$D$100,3,FALSE),0)</f>
        <v>0</v>
      </c>
      <c r="U191"/>
      <c r="V191">
        <f t="shared" si="23"/>
        <v>11</v>
      </c>
    </row>
    <row r="192" spans="1:22">
      <c r="A192" s="58" t="s">
        <v>230</v>
      </c>
      <c r="B192" s="58" t="s">
        <v>4</v>
      </c>
      <c r="C192" s="7" t="str">
        <f t="shared" si="28"/>
        <v>Alan Wright</v>
      </c>
      <c r="D192" t="s">
        <v>351</v>
      </c>
      <c r="E192" s="60">
        <v>24874</v>
      </c>
      <c r="F192" s="60">
        <v>42736</v>
      </c>
      <c r="G192" s="9">
        <f t="shared" si="29"/>
        <v>48</v>
      </c>
      <c r="H192" s="9">
        <f t="shared" si="30"/>
        <v>10</v>
      </c>
      <c r="I192" s="58" t="str">
        <f t="shared" si="31"/>
        <v>45 - 49</v>
      </c>
      <c r="J192">
        <v>0</v>
      </c>
      <c r="K192">
        <v>26</v>
      </c>
      <c r="L192">
        <v>0</v>
      </c>
      <c r="M192">
        <v>20</v>
      </c>
      <c r="N192">
        <v>0</v>
      </c>
      <c r="O192">
        <v>18</v>
      </c>
      <c r="P192">
        <v>0</v>
      </c>
      <c r="Q192">
        <v>0</v>
      </c>
      <c r="R192">
        <v>0</v>
      </c>
      <c r="S192">
        <v>0</v>
      </c>
      <c r="T192">
        <f>IFERROR(VLOOKUP($C192,Results!$B$2:$D$100,3,FALSE),0)</f>
        <v>0</v>
      </c>
      <c r="V192">
        <f t="shared" si="23"/>
        <v>11</v>
      </c>
    </row>
    <row r="193" spans="1:22">
      <c r="A193" s="61" t="s">
        <v>905</v>
      </c>
      <c r="B193" s="63" t="s">
        <v>906</v>
      </c>
      <c r="C193" s="61" t="str">
        <f>A193&amp;""&amp;B193</f>
        <v>Karl Harris</v>
      </c>
      <c r="D193" s="3" t="s">
        <v>351</v>
      </c>
      <c r="E193" s="60">
        <v>25213</v>
      </c>
      <c r="F193" s="60">
        <v>42736</v>
      </c>
      <c r="G193" s="76">
        <f t="shared" si="29"/>
        <v>47</v>
      </c>
      <c r="H193" s="76">
        <f t="shared" si="30"/>
        <v>11</v>
      </c>
      <c r="I193" s="58" t="str">
        <f t="shared" si="31"/>
        <v>45 - 49</v>
      </c>
      <c r="J193">
        <v>27</v>
      </c>
      <c r="K193">
        <v>33</v>
      </c>
      <c r="L193">
        <v>40</v>
      </c>
      <c r="M193">
        <v>37</v>
      </c>
      <c r="N193">
        <v>0</v>
      </c>
      <c r="O193">
        <v>30</v>
      </c>
      <c r="P193">
        <v>35</v>
      </c>
      <c r="Q193">
        <v>0</v>
      </c>
      <c r="R193">
        <v>0</v>
      </c>
      <c r="S193">
        <v>0</v>
      </c>
      <c r="T193">
        <f>IFERROR(VLOOKUP($C193,Results!$B$2:$D$100,3,FALSE),0)</f>
        <v>0</v>
      </c>
      <c r="V193">
        <f t="shared" si="23"/>
        <v>11</v>
      </c>
    </row>
    <row r="194" spans="1:22">
      <c r="A194" s="86" t="s">
        <v>930</v>
      </c>
      <c r="B194" s="86" t="s">
        <v>931</v>
      </c>
      <c r="C194" s="61" t="str">
        <f>A194&amp;""&amp;B194</f>
        <v>Tim Tandy</v>
      </c>
      <c r="D194" s="86" t="s">
        <v>351</v>
      </c>
      <c r="E194" s="60">
        <v>26085</v>
      </c>
      <c r="F194" s="60">
        <v>42736</v>
      </c>
      <c r="G194" s="76">
        <f t="shared" si="29"/>
        <v>45</v>
      </c>
      <c r="H194" s="76">
        <f t="shared" si="30"/>
        <v>7</v>
      </c>
      <c r="I194" s="58" t="str">
        <f t="shared" si="31"/>
        <v>45 - 49</v>
      </c>
      <c r="J194">
        <v>39</v>
      </c>
      <c r="K194">
        <v>0</v>
      </c>
      <c r="L194">
        <v>45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>IFERROR(VLOOKUP($C194,Results!$B$2:$D$100,3,FALSE),0)</f>
        <v>0</v>
      </c>
      <c r="V194">
        <f t="shared" si="23"/>
        <v>11</v>
      </c>
    </row>
    <row r="195" spans="1:22">
      <c r="A195" s="58" t="s">
        <v>150</v>
      </c>
      <c r="B195" s="58" t="s">
        <v>239</v>
      </c>
      <c r="C195" s="7" t="str">
        <f t="shared" ref="C195:C226" si="32">A195&amp;" "&amp;B195</f>
        <v>Andrew Speechly</v>
      </c>
      <c r="D195" t="s">
        <v>351</v>
      </c>
      <c r="E195" s="58" t="s">
        <v>581</v>
      </c>
      <c r="F195" s="60">
        <v>42736</v>
      </c>
      <c r="G195" s="9">
        <f t="shared" si="29"/>
        <v>50</v>
      </c>
      <c r="H195" s="9">
        <f t="shared" si="30"/>
        <v>2</v>
      </c>
      <c r="I195" s="58" t="str">
        <f t="shared" si="31"/>
        <v>50 - 54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>IFERROR(VLOOKUP($C195,Results!$B$2:$D$100,3,FALSE),0)</f>
        <v>0</v>
      </c>
      <c r="U195"/>
      <c r="V195">
        <f t="shared" si="23"/>
        <v>11</v>
      </c>
    </row>
    <row r="196" spans="1:22">
      <c r="A196" s="61" t="s">
        <v>153</v>
      </c>
      <c r="B196" s="61" t="s">
        <v>324</v>
      </c>
      <c r="C196" s="7" t="str">
        <f t="shared" si="32"/>
        <v>Danny Nussbaum</v>
      </c>
      <c r="D196" t="s">
        <v>351</v>
      </c>
      <c r="E196" s="59">
        <v>24224</v>
      </c>
      <c r="F196" s="60">
        <v>42736</v>
      </c>
      <c r="G196" s="9">
        <f t="shared" si="29"/>
        <v>50</v>
      </c>
      <c r="H196" s="9">
        <f t="shared" si="30"/>
        <v>8</v>
      </c>
      <c r="I196" s="58" t="str">
        <f t="shared" si="31"/>
        <v>50 - 54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>IFERROR(VLOOKUP($C196,Results!$B$2:$D$100,3,FALSE),0)</f>
        <v>0</v>
      </c>
      <c r="U196"/>
      <c r="V196">
        <f t="shared" ref="V196:V254" si="33">COUNT(J196:U196)</f>
        <v>11</v>
      </c>
    </row>
    <row r="197" spans="1:22">
      <c r="A197" s="58" t="s">
        <v>154</v>
      </c>
      <c r="B197" s="58" t="s">
        <v>155</v>
      </c>
      <c r="C197" s="7" t="str">
        <f t="shared" si="32"/>
        <v>Richard Dobedoe</v>
      </c>
      <c r="D197" t="s">
        <v>351</v>
      </c>
      <c r="E197" s="58" t="s">
        <v>737</v>
      </c>
      <c r="F197" s="60">
        <v>42736</v>
      </c>
      <c r="G197" s="9">
        <f t="shared" si="29"/>
        <v>51</v>
      </c>
      <c r="H197" s="9">
        <f t="shared" si="30"/>
        <v>8</v>
      </c>
      <c r="I197" s="58" t="str">
        <f t="shared" si="31"/>
        <v>50 - 54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>IFERROR(VLOOKUP($C197,Results!$B$2:$D$100,3,FALSE),0)</f>
        <v>0</v>
      </c>
      <c r="U197"/>
      <c r="V197">
        <f t="shared" si="33"/>
        <v>11</v>
      </c>
    </row>
    <row r="198" spans="1:22">
      <c r="A198" s="58" t="s">
        <v>495</v>
      </c>
      <c r="B198" s="58" t="s">
        <v>496</v>
      </c>
      <c r="C198" s="7" t="str">
        <f t="shared" si="32"/>
        <v>Clive Shepherd</v>
      </c>
      <c r="D198" t="s">
        <v>351</v>
      </c>
      <c r="E198" s="58" t="s">
        <v>610</v>
      </c>
      <c r="F198" s="60">
        <v>42736</v>
      </c>
      <c r="G198" s="9">
        <f t="shared" si="29"/>
        <v>52</v>
      </c>
      <c r="H198" s="9">
        <f t="shared" si="30"/>
        <v>1</v>
      </c>
      <c r="I198" s="58" t="str">
        <f t="shared" si="31"/>
        <v>50 - 54</v>
      </c>
      <c r="J198">
        <v>11</v>
      </c>
      <c r="K198">
        <v>16</v>
      </c>
      <c r="L198">
        <v>28</v>
      </c>
      <c r="M198">
        <v>0</v>
      </c>
      <c r="N198">
        <v>18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>IFERROR(VLOOKUP($C198,Results!$B$2:$D$100,3,FALSE),0)</f>
        <v>0</v>
      </c>
      <c r="U198"/>
      <c r="V198">
        <f t="shared" si="33"/>
        <v>11</v>
      </c>
    </row>
    <row r="199" spans="1:22">
      <c r="A199" s="58" t="s">
        <v>16</v>
      </c>
      <c r="B199" s="58" t="s">
        <v>11</v>
      </c>
      <c r="C199" s="7" t="str">
        <f t="shared" si="32"/>
        <v>Malcolm Bowyer</v>
      </c>
      <c r="D199" t="s">
        <v>351</v>
      </c>
      <c r="E199" s="58" t="s">
        <v>686</v>
      </c>
      <c r="F199" s="60">
        <v>42736</v>
      </c>
      <c r="G199" s="9">
        <f t="shared" si="29"/>
        <v>54</v>
      </c>
      <c r="H199" s="9">
        <f t="shared" si="30"/>
        <v>9</v>
      </c>
      <c r="I199" s="58" t="str">
        <f t="shared" si="31"/>
        <v>50 - 54</v>
      </c>
      <c r="J199">
        <v>0</v>
      </c>
      <c r="K199">
        <v>0</v>
      </c>
      <c r="L199">
        <v>0</v>
      </c>
      <c r="M199">
        <v>0</v>
      </c>
      <c r="N199">
        <v>45</v>
      </c>
      <c r="O199">
        <v>45</v>
      </c>
      <c r="P199">
        <v>40</v>
      </c>
      <c r="Q199">
        <v>0</v>
      </c>
      <c r="R199">
        <v>0</v>
      </c>
      <c r="S199">
        <v>43</v>
      </c>
      <c r="T199">
        <f>IFERROR(VLOOKUP($C199,Results!$B$2:$D$100,3,FALSE),0)</f>
        <v>0</v>
      </c>
      <c r="U199"/>
      <c r="V199">
        <f t="shared" si="33"/>
        <v>11</v>
      </c>
    </row>
    <row r="200" spans="1:22">
      <c r="A200" s="58" t="s">
        <v>230</v>
      </c>
      <c r="B200" s="58" t="s">
        <v>229</v>
      </c>
      <c r="C200" s="7" t="str">
        <f t="shared" si="32"/>
        <v>Alan Coley-Smith</v>
      </c>
      <c r="D200" t="s">
        <v>351</v>
      </c>
      <c r="E200" s="58" t="s">
        <v>578</v>
      </c>
      <c r="F200" s="60">
        <v>42736</v>
      </c>
      <c r="G200" s="9">
        <f t="shared" si="29"/>
        <v>53</v>
      </c>
      <c r="H200" s="9">
        <f t="shared" si="30"/>
        <v>0</v>
      </c>
      <c r="I200" s="58" t="str">
        <f t="shared" si="31"/>
        <v>50 - 54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>IFERROR(VLOOKUP($C200,Results!$B$2:$D$100,3,FALSE),0)</f>
        <v>0</v>
      </c>
      <c r="U200"/>
      <c r="V200">
        <f t="shared" si="33"/>
        <v>11</v>
      </c>
    </row>
    <row r="201" spans="1:22">
      <c r="A201" s="58" t="s">
        <v>310</v>
      </c>
      <c r="B201" s="58" t="s">
        <v>311</v>
      </c>
      <c r="C201" s="7" t="str">
        <f t="shared" si="32"/>
        <v>Stephan Meier</v>
      </c>
      <c r="D201" t="s">
        <v>351</v>
      </c>
      <c r="E201" s="58" t="s">
        <v>760</v>
      </c>
      <c r="F201" s="60">
        <v>42736</v>
      </c>
      <c r="G201" s="9">
        <f t="shared" si="29"/>
        <v>53</v>
      </c>
      <c r="H201" s="9">
        <f t="shared" si="30"/>
        <v>6</v>
      </c>
      <c r="I201" s="58" t="str">
        <f t="shared" si="31"/>
        <v>50 - 54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>IFERROR(VLOOKUP($C201,Results!$B$2:$D$100,3,FALSE),0)</f>
        <v>0</v>
      </c>
      <c r="U201"/>
      <c r="V201">
        <f t="shared" si="33"/>
        <v>11</v>
      </c>
    </row>
    <row r="202" spans="1:22">
      <c r="A202" s="58" t="s">
        <v>150</v>
      </c>
      <c r="B202" s="58" t="s">
        <v>54</v>
      </c>
      <c r="C202" s="7" t="str">
        <f t="shared" si="32"/>
        <v>Andrew Cockerill</v>
      </c>
      <c r="D202" t="s">
        <v>351</v>
      </c>
      <c r="E202" s="58" t="s">
        <v>580</v>
      </c>
      <c r="F202" s="60">
        <v>42736</v>
      </c>
      <c r="G202" s="9">
        <f t="shared" ref="G202:G233" si="34">DATEDIF(E202,F202,"Y")</f>
        <v>54</v>
      </c>
      <c r="H202" s="9">
        <f t="shared" ref="H202:H233" si="35">DATEDIF(E202,F202,"YM")</f>
        <v>7</v>
      </c>
      <c r="I202" s="58" t="str">
        <f t="shared" si="31"/>
        <v>50 - 54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>IFERROR(VLOOKUP($C202,Results!$B$2:$D$100,3,FALSE),0)</f>
        <v>0</v>
      </c>
      <c r="U202"/>
      <c r="V202">
        <f t="shared" si="33"/>
        <v>11</v>
      </c>
    </row>
    <row r="203" spans="1:22">
      <c r="A203" s="58" t="s">
        <v>32</v>
      </c>
      <c r="B203" s="58" t="s">
        <v>33</v>
      </c>
      <c r="C203" s="7" t="str">
        <f t="shared" si="32"/>
        <v>Michael Oliver</v>
      </c>
      <c r="D203" t="s">
        <v>351</v>
      </c>
      <c r="E203" s="58" t="s">
        <v>710</v>
      </c>
      <c r="F203" s="60">
        <v>42736</v>
      </c>
      <c r="G203" s="9">
        <f t="shared" si="34"/>
        <v>54</v>
      </c>
      <c r="H203" s="9">
        <f t="shared" si="35"/>
        <v>5</v>
      </c>
      <c r="I203" s="58" t="str">
        <f t="shared" ref="I203:I234" si="36">VLOOKUP(G203,AB$2:AC$65,2,FALSE)</f>
        <v>50 - 54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>IFERROR(VLOOKUP($C203,Results!$B$2:$D$100,3,FALSE),0)</f>
        <v>26</v>
      </c>
      <c r="U203"/>
      <c r="V203">
        <f t="shared" si="33"/>
        <v>11</v>
      </c>
    </row>
    <row r="204" spans="1:22">
      <c r="A204" s="58" t="s">
        <v>413</v>
      </c>
      <c r="B204" s="58" t="s">
        <v>63</v>
      </c>
      <c r="C204" s="7" t="str">
        <f t="shared" si="32"/>
        <v>Martyn Sergent</v>
      </c>
      <c r="D204" t="s">
        <v>351</v>
      </c>
      <c r="E204" s="59">
        <v>23119</v>
      </c>
      <c r="F204" s="60">
        <v>42736</v>
      </c>
      <c r="G204" s="9">
        <f t="shared" si="34"/>
        <v>53</v>
      </c>
      <c r="H204" s="9">
        <f t="shared" si="35"/>
        <v>8</v>
      </c>
      <c r="I204" s="58" t="str">
        <f t="shared" si="36"/>
        <v>50 - 54</v>
      </c>
      <c r="J204">
        <v>10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32</v>
      </c>
      <c r="R204">
        <v>34</v>
      </c>
      <c r="S204">
        <v>0</v>
      </c>
      <c r="T204">
        <f>IFERROR(VLOOKUP($C204,Results!$B$2:$D$100,3,FALSE),0)</f>
        <v>0</v>
      </c>
      <c r="U204"/>
      <c r="V204">
        <f t="shared" si="33"/>
        <v>11</v>
      </c>
    </row>
    <row r="205" spans="1:22">
      <c r="A205" s="63" t="s">
        <v>59</v>
      </c>
      <c r="B205" s="63" t="s">
        <v>866</v>
      </c>
      <c r="C205" s="61" t="str">
        <f t="shared" si="32"/>
        <v>James Wigington</v>
      </c>
      <c r="D205" s="3" t="s">
        <v>351</v>
      </c>
      <c r="E205" s="71">
        <v>23891</v>
      </c>
      <c r="F205" s="60">
        <v>42736</v>
      </c>
      <c r="G205" s="9">
        <f t="shared" si="34"/>
        <v>51</v>
      </c>
      <c r="H205" s="9">
        <f t="shared" si="35"/>
        <v>7</v>
      </c>
      <c r="I205" s="58" t="str">
        <f t="shared" si="36"/>
        <v>50 - 54</v>
      </c>
      <c r="J205">
        <v>0</v>
      </c>
      <c r="K205">
        <v>29</v>
      </c>
      <c r="L205">
        <v>37</v>
      </c>
      <c r="M205">
        <v>0</v>
      </c>
      <c r="N205">
        <v>35</v>
      </c>
      <c r="O205">
        <v>0</v>
      </c>
      <c r="P205">
        <v>0</v>
      </c>
      <c r="Q205">
        <v>31</v>
      </c>
      <c r="R205">
        <v>0</v>
      </c>
      <c r="S205">
        <v>0</v>
      </c>
      <c r="T205">
        <f>IFERROR(VLOOKUP($C205,Results!$B$2:$D$100,3,FALSE),0)</f>
        <v>0</v>
      </c>
      <c r="U205"/>
      <c r="V205">
        <f t="shared" si="33"/>
        <v>11</v>
      </c>
    </row>
    <row r="206" spans="1:22">
      <c r="A206" s="58" t="s">
        <v>381</v>
      </c>
      <c r="B206" s="58" t="s">
        <v>13</v>
      </c>
      <c r="C206" s="7" t="str">
        <f t="shared" si="32"/>
        <v>Stephen Donnelly</v>
      </c>
      <c r="D206" t="s">
        <v>351</v>
      </c>
      <c r="E206" s="58" t="s">
        <v>761</v>
      </c>
      <c r="F206" s="60">
        <v>42736</v>
      </c>
      <c r="G206" s="9">
        <f t="shared" si="34"/>
        <v>51</v>
      </c>
      <c r="H206" s="9">
        <f t="shared" si="35"/>
        <v>0</v>
      </c>
      <c r="I206" s="58" t="str">
        <f t="shared" si="36"/>
        <v>50 - 54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>IFERROR(VLOOKUP($C206,Results!$B$2:$D$100,3,FALSE),0)</f>
        <v>0</v>
      </c>
      <c r="U206"/>
      <c r="V206">
        <f t="shared" si="33"/>
        <v>11</v>
      </c>
    </row>
    <row r="207" spans="1:22">
      <c r="A207" s="58" t="s">
        <v>185</v>
      </c>
      <c r="B207" s="58" t="s">
        <v>245</v>
      </c>
      <c r="C207" s="7" t="str">
        <f t="shared" si="32"/>
        <v>Brian Weetman</v>
      </c>
      <c r="D207" t="s">
        <v>351</v>
      </c>
      <c r="E207" s="58" t="s">
        <v>596</v>
      </c>
      <c r="F207" s="60">
        <v>42736</v>
      </c>
      <c r="G207" s="9">
        <f t="shared" si="34"/>
        <v>53</v>
      </c>
      <c r="H207" s="9">
        <f t="shared" si="35"/>
        <v>10</v>
      </c>
      <c r="I207" s="58" t="str">
        <f t="shared" si="36"/>
        <v>50 - 54</v>
      </c>
      <c r="J207">
        <v>13</v>
      </c>
      <c r="K207">
        <v>0</v>
      </c>
      <c r="L207">
        <v>0</v>
      </c>
      <c r="M207">
        <v>0</v>
      </c>
      <c r="N207">
        <v>0</v>
      </c>
      <c r="O207">
        <v>25</v>
      </c>
      <c r="P207">
        <v>0</v>
      </c>
      <c r="Q207">
        <v>0</v>
      </c>
      <c r="R207">
        <v>0</v>
      </c>
      <c r="S207">
        <v>0</v>
      </c>
      <c r="T207">
        <f>IFERROR(VLOOKUP($C207,Results!$B$2:$D$100,3,FALSE),0)</f>
        <v>0</v>
      </c>
      <c r="U207"/>
      <c r="V207">
        <f t="shared" si="33"/>
        <v>11</v>
      </c>
    </row>
    <row r="208" spans="1:22">
      <c r="A208" s="58" t="s">
        <v>19</v>
      </c>
      <c r="B208" s="58" t="s">
        <v>5</v>
      </c>
      <c r="C208" s="7" t="str">
        <f t="shared" si="32"/>
        <v>Steve Kirk</v>
      </c>
      <c r="D208" t="s">
        <v>351</v>
      </c>
      <c r="E208" s="58" t="s">
        <v>762</v>
      </c>
      <c r="F208" s="60">
        <v>42736</v>
      </c>
      <c r="G208" s="9">
        <f t="shared" si="34"/>
        <v>52</v>
      </c>
      <c r="H208" s="9">
        <f t="shared" si="35"/>
        <v>6</v>
      </c>
      <c r="I208" s="58" t="str">
        <f t="shared" si="36"/>
        <v>50 - 54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>IFERROR(VLOOKUP($C208,Results!$B$2:$D$100,3,FALSE),0)</f>
        <v>0</v>
      </c>
      <c r="U208"/>
      <c r="V208">
        <f t="shared" si="33"/>
        <v>11</v>
      </c>
    </row>
    <row r="209" spans="1:22">
      <c r="A209" s="58" t="s">
        <v>555</v>
      </c>
      <c r="B209" s="58" t="s">
        <v>3</v>
      </c>
      <c r="C209" s="7" t="str">
        <f t="shared" si="32"/>
        <v>Phillip Howell</v>
      </c>
      <c r="D209" t="s">
        <v>351</v>
      </c>
      <c r="E209" s="58" t="s">
        <v>721</v>
      </c>
      <c r="F209" s="60">
        <v>42736</v>
      </c>
      <c r="G209" s="9">
        <f t="shared" si="34"/>
        <v>53</v>
      </c>
      <c r="H209" s="9">
        <f t="shared" si="35"/>
        <v>10</v>
      </c>
      <c r="I209" s="58" t="str">
        <f t="shared" si="36"/>
        <v>50 - 54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>IFERROR(VLOOKUP($C209,Results!$B$2:$D$100,3,FALSE),0)</f>
        <v>0</v>
      </c>
      <c r="U209"/>
      <c r="V209">
        <f t="shared" si="33"/>
        <v>11</v>
      </c>
    </row>
    <row r="210" spans="1:22">
      <c r="A210" s="58" t="s">
        <v>41</v>
      </c>
      <c r="B210" s="58" t="s">
        <v>521</v>
      </c>
      <c r="C210" s="7" t="str">
        <f t="shared" si="32"/>
        <v>David Clarkson</v>
      </c>
      <c r="D210" t="s">
        <v>351</v>
      </c>
      <c r="E210" s="58" t="s">
        <v>623</v>
      </c>
      <c r="F210" s="60">
        <v>42736</v>
      </c>
      <c r="G210" s="9">
        <f t="shared" si="34"/>
        <v>51</v>
      </c>
      <c r="H210" s="9">
        <f t="shared" si="35"/>
        <v>11</v>
      </c>
      <c r="I210" s="58" t="str">
        <f t="shared" si="36"/>
        <v>50 - 54</v>
      </c>
      <c r="J210">
        <v>0</v>
      </c>
      <c r="K210">
        <v>0</v>
      </c>
      <c r="L210">
        <v>29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>IFERROR(VLOOKUP($C210,Results!$B$2:$D$100,3,FALSE),0)</f>
        <v>0</v>
      </c>
      <c r="U210"/>
      <c r="V210">
        <f t="shared" si="33"/>
        <v>11</v>
      </c>
    </row>
    <row r="211" spans="1:22">
      <c r="A211" s="58" t="s">
        <v>49</v>
      </c>
      <c r="B211" s="58" t="s">
        <v>50</v>
      </c>
      <c r="C211" s="7" t="str">
        <f t="shared" si="32"/>
        <v>Declan Logue</v>
      </c>
      <c r="D211" t="s">
        <v>351</v>
      </c>
      <c r="E211" s="58" t="s">
        <v>622</v>
      </c>
      <c r="F211" s="60">
        <v>42736</v>
      </c>
      <c r="G211" s="9">
        <f t="shared" si="34"/>
        <v>52</v>
      </c>
      <c r="H211" s="9">
        <f t="shared" si="35"/>
        <v>3</v>
      </c>
      <c r="I211" s="58" t="str">
        <f t="shared" si="36"/>
        <v>50 - 54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>IFERROR(VLOOKUP($C211,Results!$B$2:$D$100,3,FALSE),0)</f>
        <v>0</v>
      </c>
      <c r="U211"/>
      <c r="V211">
        <f t="shared" si="33"/>
        <v>11</v>
      </c>
    </row>
    <row r="212" spans="1:22">
      <c r="A212" s="58" t="s">
        <v>28</v>
      </c>
      <c r="B212" s="58" t="s">
        <v>444</v>
      </c>
      <c r="C212" s="7" t="str">
        <f t="shared" si="32"/>
        <v>John Locke</v>
      </c>
      <c r="D212" t="s">
        <v>351</v>
      </c>
      <c r="E212" s="58" t="s">
        <v>659</v>
      </c>
      <c r="F212" s="60">
        <v>42736</v>
      </c>
      <c r="G212" s="9">
        <f t="shared" si="34"/>
        <v>52</v>
      </c>
      <c r="H212" s="9">
        <f t="shared" si="35"/>
        <v>9</v>
      </c>
      <c r="I212" s="58" t="str">
        <f t="shared" si="36"/>
        <v>50 - 54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>IFERROR(VLOOKUP($C212,Results!$B$2:$D$100,3,FALSE),0)</f>
        <v>0</v>
      </c>
      <c r="U212"/>
      <c r="V212">
        <f t="shared" si="33"/>
        <v>11</v>
      </c>
    </row>
    <row r="213" spans="1:22">
      <c r="A213" s="58" t="s">
        <v>359</v>
      </c>
      <c r="B213" s="58" t="s">
        <v>360</v>
      </c>
      <c r="C213" s="7" t="str">
        <f t="shared" si="32"/>
        <v>Ivan Sarti</v>
      </c>
      <c r="D213" t="s">
        <v>351</v>
      </c>
      <c r="E213" s="58" t="s">
        <v>647</v>
      </c>
      <c r="F213" s="60">
        <v>42736</v>
      </c>
      <c r="G213" s="9">
        <f t="shared" si="34"/>
        <v>53</v>
      </c>
      <c r="H213" s="9">
        <f t="shared" si="35"/>
        <v>1</v>
      </c>
      <c r="I213" s="58" t="str">
        <f t="shared" si="36"/>
        <v>50 - 54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>IFERROR(VLOOKUP($C213,Results!$B$2:$D$100,3,FALSE),0)</f>
        <v>0</v>
      </c>
      <c r="U213"/>
      <c r="V213">
        <f t="shared" si="33"/>
        <v>11</v>
      </c>
    </row>
    <row r="214" spans="1:22">
      <c r="A214" s="58" t="s">
        <v>7</v>
      </c>
      <c r="B214" s="58" t="s">
        <v>1</v>
      </c>
      <c r="C214" s="7" t="str">
        <f t="shared" si="32"/>
        <v>Keith Hawkes</v>
      </c>
      <c r="D214" t="s">
        <v>351</v>
      </c>
      <c r="E214" s="58" t="s">
        <v>670</v>
      </c>
      <c r="F214" s="60">
        <v>42736</v>
      </c>
      <c r="G214" s="9">
        <f t="shared" si="34"/>
        <v>54</v>
      </c>
      <c r="H214" s="9">
        <f t="shared" si="35"/>
        <v>5</v>
      </c>
      <c r="I214" s="58" t="str">
        <f t="shared" si="36"/>
        <v>50 - 54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>IFERROR(VLOOKUP($C214,Results!$B$2:$D$100,3,FALSE),0)</f>
        <v>0</v>
      </c>
      <c r="U214"/>
      <c r="V214">
        <f t="shared" si="33"/>
        <v>11</v>
      </c>
    </row>
    <row r="215" spans="1:22">
      <c r="A215" s="58" t="s">
        <v>322</v>
      </c>
      <c r="B215" s="58" t="s">
        <v>74</v>
      </c>
      <c r="C215" s="7" t="str">
        <f t="shared" si="32"/>
        <v>Steven Baker</v>
      </c>
      <c r="D215" t="s">
        <v>351</v>
      </c>
      <c r="E215" s="58" t="s">
        <v>757</v>
      </c>
      <c r="F215" s="60">
        <v>42736</v>
      </c>
      <c r="G215" s="9">
        <f t="shared" si="34"/>
        <v>55</v>
      </c>
      <c r="H215" s="9">
        <f t="shared" si="35"/>
        <v>5</v>
      </c>
      <c r="I215" s="58" t="str">
        <f t="shared" si="36"/>
        <v>55 - 59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40</v>
      </c>
      <c r="P215">
        <v>0</v>
      </c>
      <c r="Q215">
        <v>0</v>
      </c>
      <c r="R215">
        <v>0</v>
      </c>
      <c r="S215">
        <v>0</v>
      </c>
      <c r="T215">
        <f>IFERROR(VLOOKUP($C215,Results!$B$2:$D$100,3,FALSE),0)</f>
        <v>0</v>
      </c>
      <c r="U215"/>
      <c r="V215">
        <f t="shared" si="33"/>
        <v>11</v>
      </c>
    </row>
    <row r="216" spans="1:22">
      <c r="A216" s="58" t="s">
        <v>207</v>
      </c>
      <c r="B216" s="58" t="s">
        <v>38</v>
      </c>
      <c r="C216" s="7" t="str">
        <f t="shared" si="32"/>
        <v>Haydn Davies</v>
      </c>
      <c r="D216" t="s">
        <v>351</v>
      </c>
      <c r="E216" s="58" t="s">
        <v>641</v>
      </c>
      <c r="F216" s="60">
        <v>42736</v>
      </c>
      <c r="G216" s="9">
        <f t="shared" si="34"/>
        <v>55</v>
      </c>
      <c r="H216" s="9">
        <f t="shared" si="35"/>
        <v>3</v>
      </c>
      <c r="I216" s="58" t="str">
        <f t="shared" si="36"/>
        <v>55 - 59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>IFERROR(VLOOKUP($C216,Results!$B$2:$D$100,3,FALSE),0)</f>
        <v>0</v>
      </c>
      <c r="U216"/>
      <c r="V216">
        <f t="shared" si="33"/>
        <v>11</v>
      </c>
    </row>
    <row r="217" spans="1:22">
      <c r="A217" s="58" t="s">
        <v>39</v>
      </c>
      <c r="B217" s="58" t="s">
        <v>40</v>
      </c>
      <c r="C217" s="7" t="str">
        <f t="shared" si="32"/>
        <v>Andy List</v>
      </c>
      <c r="D217" t="s">
        <v>351</v>
      </c>
      <c r="E217" s="58" t="s">
        <v>582</v>
      </c>
      <c r="F217" s="60">
        <v>42736</v>
      </c>
      <c r="G217" s="9">
        <f t="shared" si="34"/>
        <v>55</v>
      </c>
      <c r="H217" s="9">
        <f t="shared" si="35"/>
        <v>10</v>
      </c>
      <c r="I217" s="58" t="str">
        <f t="shared" si="36"/>
        <v>55 - 59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>IFERROR(VLOOKUP($C217,Results!$B$2:$D$100,3,FALSE),0)</f>
        <v>0</v>
      </c>
      <c r="U217"/>
      <c r="V217">
        <f t="shared" si="33"/>
        <v>11</v>
      </c>
    </row>
    <row r="218" spans="1:22">
      <c r="A218" s="58" t="s">
        <v>18</v>
      </c>
      <c r="B218" s="58" t="s">
        <v>345</v>
      </c>
      <c r="C218" s="7" t="str">
        <f t="shared" si="32"/>
        <v>Paul Green</v>
      </c>
      <c r="D218" t="s">
        <v>351</v>
      </c>
      <c r="E218" s="58" t="s">
        <v>713</v>
      </c>
      <c r="F218" s="60">
        <v>42736</v>
      </c>
      <c r="G218" s="9">
        <f t="shared" si="34"/>
        <v>55</v>
      </c>
      <c r="H218" s="9">
        <f t="shared" si="35"/>
        <v>7</v>
      </c>
      <c r="I218" s="58" t="str">
        <f t="shared" si="36"/>
        <v>55 - 59</v>
      </c>
      <c r="J218">
        <v>23</v>
      </c>
      <c r="K218">
        <v>25</v>
      </c>
      <c r="L218">
        <v>35</v>
      </c>
      <c r="M218">
        <v>29</v>
      </c>
      <c r="N218">
        <v>27</v>
      </c>
      <c r="O218">
        <v>31</v>
      </c>
      <c r="P218">
        <v>28</v>
      </c>
      <c r="Q218">
        <v>38</v>
      </c>
      <c r="R218">
        <v>38</v>
      </c>
      <c r="S218">
        <v>32</v>
      </c>
      <c r="T218">
        <f>IFERROR(VLOOKUP($C218,Results!$B$2:$D$100,3,FALSE),0)</f>
        <v>0</v>
      </c>
      <c r="U218"/>
      <c r="V218">
        <f t="shared" si="33"/>
        <v>11</v>
      </c>
    </row>
    <row r="219" spans="1:22">
      <c r="A219" s="58" t="s">
        <v>80</v>
      </c>
      <c r="B219" s="58" t="s">
        <v>81</v>
      </c>
      <c r="C219" s="7" t="str">
        <f t="shared" si="32"/>
        <v>Tim Owrid</v>
      </c>
      <c r="D219" t="s">
        <v>351</v>
      </c>
      <c r="E219" s="58" t="s">
        <v>770</v>
      </c>
      <c r="F219" s="60">
        <v>42736</v>
      </c>
      <c r="G219" s="9">
        <f t="shared" si="34"/>
        <v>56</v>
      </c>
      <c r="H219" s="9">
        <f t="shared" si="35"/>
        <v>7</v>
      </c>
      <c r="I219" s="58" t="str">
        <f t="shared" si="36"/>
        <v>55 - 59</v>
      </c>
      <c r="J219">
        <v>22</v>
      </c>
      <c r="K219">
        <v>22</v>
      </c>
      <c r="L219">
        <v>34</v>
      </c>
      <c r="M219">
        <v>0</v>
      </c>
      <c r="N219">
        <v>25</v>
      </c>
      <c r="O219">
        <v>23</v>
      </c>
      <c r="P219">
        <v>0</v>
      </c>
      <c r="Q219">
        <v>34</v>
      </c>
      <c r="R219">
        <v>0</v>
      </c>
      <c r="S219">
        <v>25</v>
      </c>
      <c r="T219">
        <f>IFERROR(VLOOKUP($C219,Results!$B$2:$D$100,3,FALSE),0)</f>
        <v>0</v>
      </c>
      <c r="U219"/>
      <c r="V219">
        <f t="shared" si="33"/>
        <v>11</v>
      </c>
    </row>
    <row r="220" spans="1:22">
      <c r="A220" s="58" t="s">
        <v>32</v>
      </c>
      <c r="B220" s="58" t="s">
        <v>0</v>
      </c>
      <c r="C220" s="7" t="str">
        <f t="shared" si="32"/>
        <v>Michael Williams</v>
      </c>
      <c r="D220" t="s">
        <v>351</v>
      </c>
      <c r="E220" s="59">
        <v>20992</v>
      </c>
      <c r="F220" s="60">
        <v>42736</v>
      </c>
      <c r="G220" s="9">
        <f t="shared" si="34"/>
        <v>59</v>
      </c>
      <c r="H220" s="9">
        <f t="shared" si="35"/>
        <v>6</v>
      </c>
      <c r="I220" s="58" t="str">
        <f t="shared" si="36"/>
        <v>55 - 59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>IFERROR(VLOOKUP($C220,Results!$B$2:$D$100,3,FALSE),0)</f>
        <v>0</v>
      </c>
      <c r="U220"/>
      <c r="V220">
        <f t="shared" si="33"/>
        <v>11</v>
      </c>
    </row>
    <row r="221" spans="1:22">
      <c r="A221" s="58" t="s">
        <v>281</v>
      </c>
      <c r="B221" s="58" t="s">
        <v>282</v>
      </c>
      <c r="C221" s="7" t="str">
        <f t="shared" si="32"/>
        <v>Larry Coltman</v>
      </c>
      <c r="D221" t="s">
        <v>351</v>
      </c>
      <c r="E221" s="58" t="s">
        <v>676</v>
      </c>
      <c r="F221" s="60">
        <v>42736</v>
      </c>
      <c r="G221" s="9">
        <f t="shared" si="34"/>
        <v>58</v>
      </c>
      <c r="H221" s="9">
        <f t="shared" si="35"/>
        <v>11</v>
      </c>
      <c r="I221" s="58" t="str">
        <f t="shared" si="36"/>
        <v>55 - 59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>IFERROR(VLOOKUP($C221,Results!$B$2:$D$100,3,FALSE),0)</f>
        <v>0</v>
      </c>
      <c r="U221"/>
      <c r="V221">
        <f t="shared" si="33"/>
        <v>11</v>
      </c>
    </row>
    <row r="222" spans="1:22">
      <c r="A222" s="58" t="s">
        <v>440</v>
      </c>
      <c r="B222" s="58" t="s">
        <v>441</v>
      </c>
      <c r="C222" s="7" t="str">
        <f t="shared" si="32"/>
        <v>Jeff Marwood</v>
      </c>
      <c r="D222" t="s">
        <v>351</v>
      </c>
      <c r="E222" s="58" t="s">
        <v>648</v>
      </c>
      <c r="F222" s="60">
        <v>42736</v>
      </c>
      <c r="G222" s="9">
        <f t="shared" si="34"/>
        <v>56</v>
      </c>
      <c r="H222" s="9">
        <f t="shared" si="35"/>
        <v>10</v>
      </c>
      <c r="I222" s="58" t="str">
        <f t="shared" si="36"/>
        <v>55 - 59</v>
      </c>
      <c r="J222">
        <v>30</v>
      </c>
      <c r="K222">
        <v>31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>IFERROR(VLOOKUP($C222,Results!$B$2:$D$100,3,FALSE),0)</f>
        <v>0</v>
      </c>
      <c r="U222"/>
      <c r="V222">
        <f t="shared" si="33"/>
        <v>11</v>
      </c>
    </row>
    <row r="223" spans="1:22">
      <c r="A223" s="58" t="s">
        <v>18</v>
      </c>
      <c r="B223" s="58" t="s">
        <v>446</v>
      </c>
      <c r="C223" s="7" t="str">
        <f t="shared" si="32"/>
        <v>Paul Nash</v>
      </c>
      <c r="D223" t="s">
        <v>351</v>
      </c>
      <c r="E223" s="58" t="s">
        <v>715</v>
      </c>
      <c r="F223" s="60">
        <v>42736</v>
      </c>
      <c r="G223" s="9">
        <f t="shared" si="34"/>
        <v>58</v>
      </c>
      <c r="H223" s="9">
        <f t="shared" si="35"/>
        <v>8</v>
      </c>
      <c r="I223" s="58" t="str">
        <f t="shared" si="36"/>
        <v>55 - 59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>IFERROR(VLOOKUP($C223,Results!$B$2:$D$100,3,FALSE),0)</f>
        <v>0</v>
      </c>
      <c r="U223"/>
      <c r="V223">
        <f t="shared" si="33"/>
        <v>11</v>
      </c>
    </row>
    <row r="224" spans="1:22">
      <c r="A224" s="58" t="s">
        <v>41</v>
      </c>
      <c r="B224" s="58" t="s">
        <v>573</v>
      </c>
      <c r="C224" s="7" t="str">
        <f t="shared" si="32"/>
        <v>David Wolstencroft</v>
      </c>
      <c r="D224" t="s">
        <v>351</v>
      </c>
      <c r="E224" s="58" t="s">
        <v>778</v>
      </c>
      <c r="F224" s="60">
        <v>42736</v>
      </c>
      <c r="G224" s="9">
        <f t="shared" si="34"/>
        <v>56</v>
      </c>
      <c r="H224" s="9">
        <f t="shared" si="35"/>
        <v>4</v>
      </c>
      <c r="I224" s="58" t="str">
        <f t="shared" si="36"/>
        <v>55 - 59</v>
      </c>
      <c r="J224">
        <v>28</v>
      </c>
      <c r="K224">
        <v>0</v>
      </c>
      <c r="L224">
        <v>0</v>
      </c>
      <c r="M224">
        <v>33</v>
      </c>
      <c r="N224">
        <v>31</v>
      </c>
      <c r="O224">
        <v>28</v>
      </c>
      <c r="P224">
        <v>34</v>
      </c>
      <c r="Q224">
        <v>0</v>
      </c>
      <c r="R224">
        <v>0</v>
      </c>
      <c r="S224">
        <v>28</v>
      </c>
      <c r="T224">
        <f>IFERROR(VLOOKUP($C224,Results!$B$2:$D$100,3,FALSE),0)</f>
        <v>34</v>
      </c>
      <c r="U224"/>
      <c r="V224">
        <f t="shared" si="33"/>
        <v>11</v>
      </c>
    </row>
    <row r="225" spans="1:22">
      <c r="A225" s="58" t="s">
        <v>150</v>
      </c>
      <c r="B225" s="58" t="s">
        <v>196</v>
      </c>
      <c r="C225" s="7" t="str">
        <f t="shared" si="32"/>
        <v>Andrew Brown</v>
      </c>
      <c r="D225" t="s">
        <v>351</v>
      </c>
      <c r="E225" s="58" t="s">
        <v>583</v>
      </c>
      <c r="F225" s="60">
        <v>42736</v>
      </c>
      <c r="G225" s="9">
        <f t="shared" si="34"/>
        <v>57</v>
      </c>
      <c r="H225" s="9">
        <f t="shared" si="35"/>
        <v>9</v>
      </c>
      <c r="I225" s="58" t="str">
        <f t="shared" si="36"/>
        <v>55 - 59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31</v>
      </c>
      <c r="Q225">
        <v>0</v>
      </c>
      <c r="R225">
        <v>0</v>
      </c>
      <c r="S225">
        <v>0</v>
      </c>
      <c r="T225">
        <f>IFERROR(VLOOKUP($C225,Results!$B$2:$D$100,3,FALSE),0)</f>
        <v>0</v>
      </c>
      <c r="U225"/>
      <c r="V225">
        <f t="shared" si="33"/>
        <v>11</v>
      </c>
    </row>
    <row r="226" spans="1:22">
      <c r="A226" s="58" t="s">
        <v>512</v>
      </c>
      <c r="B226" s="58" t="s">
        <v>513</v>
      </c>
      <c r="C226" s="7" t="str">
        <f t="shared" si="32"/>
        <v>Cameron Ellis</v>
      </c>
      <c r="D226" t="s">
        <v>783</v>
      </c>
      <c r="E226" s="58" t="s">
        <v>597</v>
      </c>
      <c r="F226" s="60">
        <v>42736</v>
      </c>
      <c r="G226" s="9">
        <f t="shared" si="34"/>
        <v>57</v>
      </c>
      <c r="H226" s="9">
        <f t="shared" si="35"/>
        <v>11</v>
      </c>
      <c r="I226" s="58" t="str">
        <f t="shared" si="36"/>
        <v>55 - 59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>IFERROR(VLOOKUP($C226,Results!$B$2:$D$100,3,FALSE),0)</f>
        <v>0</v>
      </c>
      <c r="U226"/>
      <c r="V226">
        <f t="shared" si="33"/>
        <v>11</v>
      </c>
    </row>
    <row r="227" spans="1:22">
      <c r="A227" s="58" t="s">
        <v>17</v>
      </c>
      <c r="B227" s="58" t="s">
        <v>12</v>
      </c>
      <c r="C227" s="7" t="str">
        <f t="shared" ref="C227:C257" si="37">A227&amp;" "&amp;B227</f>
        <v>Tony Jackson</v>
      </c>
      <c r="D227" t="s">
        <v>351</v>
      </c>
      <c r="E227" s="59">
        <v>21029</v>
      </c>
      <c r="F227" s="60">
        <v>42736</v>
      </c>
      <c r="G227" s="9">
        <f t="shared" si="34"/>
        <v>59</v>
      </c>
      <c r="H227" s="9">
        <f t="shared" si="35"/>
        <v>5</v>
      </c>
      <c r="I227" s="58" t="str">
        <f t="shared" si="36"/>
        <v>55 - 59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>IFERROR(VLOOKUP($C227,Results!$B$2:$D$100,3,FALSE),0)</f>
        <v>0</v>
      </c>
      <c r="U227"/>
      <c r="V227">
        <f t="shared" si="33"/>
        <v>11</v>
      </c>
    </row>
    <row r="228" spans="1:22">
      <c r="A228" s="58" t="s">
        <v>27</v>
      </c>
      <c r="B228" s="58" t="s">
        <v>24</v>
      </c>
      <c r="C228" s="7" t="str">
        <f t="shared" si="37"/>
        <v>Allan Coldicott</v>
      </c>
      <c r="D228" t="s">
        <v>351</v>
      </c>
      <c r="E228" s="58" t="s">
        <v>611</v>
      </c>
      <c r="F228" s="60">
        <v>42736</v>
      </c>
      <c r="G228" s="9">
        <f t="shared" si="34"/>
        <v>60</v>
      </c>
      <c r="H228" s="9">
        <f t="shared" si="35"/>
        <v>3</v>
      </c>
      <c r="I228" s="58" t="str">
        <f t="shared" si="36"/>
        <v>60 - 64</v>
      </c>
      <c r="J228">
        <v>16</v>
      </c>
      <c r="K228">
        <v>18</v>
      </c>
      <c r="L228">
        <v>0</v>
      </c>
      <c r="M228">
        <v>21</v>
      </c>
      <c r="N228">
        <v>26</v>
      </c>
      <c r="O228">
        <v>22</v>
      </c>
      <c r="P228">
        <v>25</v>
      </c>
      <c r="Q228">
        <v>0</v>
      </c>
      <c r="R228">
        <v>0</v>
      </c>
      <c r="S228">
        <v>26</v>
      </c>
      <c r="T228">
        <f>IFERROR(VLOOKUP($C228,Results!$B$2:$D$100,3,FALSE),0)</f>
        <v>31</v>
      </c>
      <c r="U228"/>
      <c r="V228">
        <f t="shared" si="33"/>
        <v>11</v>
      </c>
    </row>
    <row r="229" spans="1:22">
      <c r="A229" s="58" t="s">
        <v>419</v>
      </c>
      <c r="B229" s="58" t="s">
        <v>420</v>
      </c>
      <c r="C229" s="7" t="str">
        <f t="shared" si="37"/>
        <v>Robin Kindersley</v>
      </c>
      <c r="D229" t="s">
        <v>351</v>
      </c>
      <c r="E229" s="58" t="s">
        <v>734</v>
      </c>
      <c r="F229" s="60">
        <v>42736</v>
      </c>
      <c r="G229" s="9">
        <f t="shared" si="34"/>
        <v>60</v>
      </c>
      <c r="H229" s="9">
        <f t="shared" si="35"/>
        <v>2</v>
      </c>
      <c r="I229" s="58" t="str">
        <f t="shared" si="36"/>
        <v>60 - 64</v>
      </c>
      <c r="J229">
        <v>48</v>
      </c>
      <c r="K229">
        <v>48</v>
      </c>
      <c r="L229">
        <v>0</v>
      </c>
      <c r="M229">
        <v>45</v>
      </c>
      <c r="N229">
        <v>47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>IFERROR(VLOOKUP($C229,Results!$B$2:$D$100,3,FALSE),0)</f>
        <v>0</v>
      </c>
      <c r="U229"/>
      <c r="V229">
        <f t="shared" si="33"/>
        <v>11</v>
      </c>
    </row>
    <row r="230" spans="1:22">
      <c r="A230" s="58" t="s">
        <v>18</v>
      </c>
      <c r="B230" s="58" t="s">
        <v>2</v>
      </c>
      <c r="C230" s="7" t="str">
        <f t="shared" si="37"/>
        <v>Paul Hawkins</v>
      </c>
      <c r="D230" t="s">
        <v>351</v>
      </c>
      <c r="E230" s="58" t="s">
        <v>714</v>
      </c>
      <c r="F230" s="60">
        <v>42736</v>
      </c>
      <c r="G230" s="9">
        <f t="shared" si="34"/>
        <v>60</v>
      </c>
      <c r="H230" s="9">
        <f t="shared" si="35"/>
        <v>8</v>
      </c>
      <c r="I230" s="58" t="str">
        <f t="shared" si="36"/>
        <v>60 - 64</v>
      </c>
      <c r="J230">
        <v>18</v>
      </c>
      <c r="K230">
        <v>19</v>
      </c>
      <c r="L230">
        <v>31</v>
      </c>
      <c r="M230">
        <v>24</v>
      </c>
      <c r="N230">
        <v>0</v>
      </c>
      <c r="O230">
        <v>24</v>
      </c>
      <c r="P230">
        <v>0</v>
      </c>
      <c r="Q230">
        <v>0</v>
      </c>
      <c r="R230">
        <v>0</v>
      </c>
      <c r="S230">
        <v>0</v>
      </c>
      <c r="T230">
        <f>IFERROR(VLOOKUP($C230,Results!$B$2:$D$100,3,FALSE),0)</f>
        <v>28</v>
      </c>
      <c r="U230"/>
      <c r="V230">
        <f t="shared" si="33"/>
        <v>11</v>
      </c>
    </row>
    <row r="231" spans="1:22">
      <c r="A231" s="58" t="s">
        <v>357</v>
      </c>
      <c r="B231" s="58" t="s">
        <v>358</v>
      </c>
      <c r="C231" s="7" t="str">
        <f t="shared" si="37"/>
        <v>Iain Dyche</v>
      </c>
      <c r="D231" t="s">
        <v>351</v>
      </c>
      <c r="E231" s="58" t="s">
        <v>646</v>
      </c>
      <c r="F231" s="60">
        <v>42736</v>
      </c>
      <c r="G231" s="9">
        <f t="shared" si="34"/>
        <v>60</v>
      </c>
      <c r="H231" s="9">
        <f t="shared" si="35"/>
        <v>7</v>
      </c>
      <c r="I231" s="58" t="str">
        <f t="shared" si="36"/>
        <v>60 - 64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>IFERROR(VLOOKUP($C231,Results!$B$2:$D$100,3,FALSE),0)</f>
        <v>0</v>
      </c>
      <c r="U231"/>
      <c r="V231">
        <f t="shared" si="33"/>
        <v>11</v>
      </c>
    </row>
    <row r="232" spans="1:22">
      <c r="A232" s="58" t="s">
        <v>195</v>
      </c>
      <c r="B232" s="61" t="s">
        <v>144</v>
      </c>
      <c r="C232" s="7" t="str">
        <f t="shared" si="37"/>
        <v>Mike Barrett</v>
      </c>
      <c r="D232" t="s">
        <v>351</v>
      </c>
      <c r="E232" s="58" t="s">
        <v>699</v>
      </c>
      <c r="F232" s="60">
        <v>42736</v>
      </c>
      <c r="G232" s="9">
        <f t="shared" si="34"/>
        <v>62</v>
      </c>
      <c r="H232" s="9">
        <f t="shared" si="35"/>
        <v>5</v>
      </c>
      <c r="I232" s="58" t="str">
        <f t="shared" si="36"/>
        <v>60 - 64</v>
      </c>
      <c r="J232">
        <v>21</v>
      </c>
      <c r="K232">
        <v>21</v>
      </c>
      <c r="L232">
        <v>0</v>
      </c>
      <c r="M232">
        <v>22</v>
      </c>
      <c r="N232">
        <v>0</v>
      </c>
      <c r="O232">
        <v>21</v>
      </c>
      <c r="P232">
        <v>0</v>
      </c>
      <c r="Q232">
        <v>33</v>
      </c>
      <c r="R232">
        <v>0</v>
      </c>
      <c r="S232">
        <v>0</v>
      </c>
      <c r="T232">
        <f>IFERROR(VLOOKUP($C232,Results!$B$2:$D$100,3,FALSE),0)</f>
        <v>0</v>
      </c>
      <c r="U232"/>
      <c r="V232">
        <f t="shared" si="33"/>
        <v>11</v>
      </c>
    </row>
    <row r="233" spans="1:22">
      <c r="A233" s="58" t="s">
        <v>9</v>
      </c>
      <c r="B233" s="58" t="s">
        <v>23</v>
      </c>
      <c r="C233" s="7" t="str">
        <f t="shared" si="37"/>
        <v>Phil Marshall</v>
      </c>
      <c r="D233" t="s">
        <v>351</v>
      </c>
      <c r="E233" s="71">
        <v>20454</v>
      </c>
      <c r="F233" s="60">
        <v>42736</v>
      </c>
      <c r="G233" s="9">
        <f t="shared" si="34"/>
        <v>61</v>
      </c>
      <c r="H233" s="9">
        <f t="shared" si="35"/>
        <v>0</v>
      </c>
      <c r="I233" s="58" t="str">
        <f t="shared" si="36"/>
        <v>60 - 64</v>
      </c>
      <c r="J233">
        <v>19</v>
      </c>
      <c r="K233">
        <v>0</v>
      </c>
      <c r="L233">
        <v>33</v>
      </c>
      <c r="M233">
        <v>27</v>
      </c>
      <c r="N233">
        <v>28</v>
      </c>
      <c r="O233">
        <v>0</v>
      </c>
      <c r="P233">
        <v>27</v>
      </c>
      <c r="Q233">
        <v>0</v>
      </c>
      <c r="R233">
        <v>0</v>
      </c>
      <c r="S233">
        <v>30</v>
      </c>
      <c r="T233">
        <f>IFERROR(VLOOKUP($C233,Results!$B$2:$D$100,3,FALSE),0)</f>
        <v>36</v>
      </c>
      <c r="U233"/>
      <c r="V233">
        <f t="shared" si="33"/>
        <v>11</v>
      </c>
    </row>
    <row r="234" spans="1:22">
      <c r="A234" s="58" t="s">
        <v>195</v>
      </c>
      <c r="B234" s="58" t="s">
        <v>194</v>
      </c>
      <c r="C234" s="7" t="str">
        <f t="shared" si="37"/>
        <v>Mike Barrie</v>
      </c>
      <c r="D234" t="s">
        <v>351</v>
      </c>
      <c r="E234" s="58" t="s">
        <v>698</v>
      </c>
      <c r="F234" s="60">
        <v>42736</v>
      </c>
      <c r="G234" s="9">
        <f t="shared" ref="G234:G280" si="38">DATEDIF(E234,F234,"Y")</f>
        <v>62</v>
      </c>
      <c r="H234" s="9">
        <f t="shared" ref="H234:H280" si="39">DATEDIF(E234,F234,"YM")</f>
        <v>3</v>
      </c>
      <c r="I234" s="58" t="str">
        <f t="shared" si="36"/>
        <v>60 - 64</v>
      </c>
      <c r="J234">
        <v>24</v>
      </c>
      <c r="K234">
        <v>0</v>
      </c>
      <c r="L234">
        <v>32</v>
      </c>
      <c r="M234">
        <v>0</v>
      </c>
      <c r="N234">
        <v>33</v>
      </c>
      <c r="O234">
        <v>0</v>
      </c>
      <c r="P234">
        <v>0</v>
      </c>
      <c r="Q234">
        <v>0</v>
      </c>
      <c r="R234">
        <v>36</v>
      </c>
      <c r="S234">
        <v>27</v>
      </c>
      <c r="T234">
        <f>IFERROR(VLOOKUP($C234,Results!$B$2:$D$100,3,FALSE),0)</f>
        <v>32</v>
      </c>
      <c r="U234"/>
      <c r="V234">
        <f t="shared" si="33"/>
        <v>11</v>
      </c>
    </row>
    <row r="235" spans="1:22">
      <c r="A235" s="58" t="s">
        <v>505</v>
      </c>
      <c r="B235" s="61" t="s">
        <v>506</v>
      </c>
      <c r="C235" s="7" t="str">
        <f t="shared" si="37"/>
        <v>andrew smith</v>
      </c>
      <c r="D235" t="s">
        <v>783</v>
      </c>
      <c r="E235" s="58" t="s">
        <v>584</v>
      </c>
      <c r="F235" s="60">
        <v>42736</v>
      </c>
      <c r="G235" s="9">
        <f t="shared" si="38"/>
        <v>62</v>
      </c>
      <c r="H235" s="9">
        <f t="shared" si="39"/>
        <v>4</v>
      </c>
      <c r="I235" s="58" t="str">
        <f t="shared" ref="I235:I260" si="40">VLOOKUP(G235,AB$2:AC$65,2,FALSE)</f>
        <v>60 - 64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>IFERROR(VLOOKUP($C235,Results!$B$2:$D$100,3,FALSE),0)</f>
        <v>0</v>
      </c>
      <c r="U235"/>
      <c r="V235">
        <f t="shared" si="33"/>
        <v>11</v>
      </c>
    </row>
    <row r="236" spans="1:22">
      <c r="A236" s="58" t="s">
        <v>7</v>
      </c>
      <c r="B236" s="58" t="s">
        <v>159</v>
      </c>
      <c r="C236" s="7" t="str">
        <f t="shared" si="37"/>
        <v>Keith Beardsmore</v>
      </c>
      <c r="D236" t="s">
        <v>351</v>
      </c>
      <c r="E236" s="58" t="s">
        <v>669</v>
      </c>
      <c r="F236" s="60">
        <v>42736</v>
      </c>
      <c r="G236" s="9">
        <f t="shared" si="38"/>
        <v>61</v>
      </c>
      <c r="H236" s="9">
        <f t="shared" si="39"/>
        <v>0</v>
      </c>
      <c r="I236" s="58" t="str">
        <f t="shared" si="40"/>
        <v>60 - 64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>IFERROR(VLOOKUP($C236,Results!$B$2:$D$100,3,FALSE),0)</f>
        <v>0</v>
      </c>
      <c r="U236"/>
      <c r="V236">
        <f t="shared" si="33"/>
        <v>11</v>
      </c>
    </row>
    <row r="237" spans="1:22">
      <c r="A237" s="58" t="s">
        <v>156</v>
      </c>
      <c r="B237" s="58" t="s">
        <v>280</v>
      </c>
      <c r="C237" s="7" t="str">
        <f t="shared" si="37"/>
        <v>Peter Coote</v>
      </c>
      <c r="D237" t="s">
        <v>351</v>
      </c>
      <c r="E237" s="58" t="s">
        <v>719</v>
      </c>
      <c r="F237" s="60">
        <v>42736</v>
      </c>
      <c r="G237" s="9">
        <f t="shared" si="38"/>
        <v>61</v>
      </c>
      <c r="H237" s="9">
        <f t="shared" si="39"/>
        <v>11</v>
      </c>
      <c r="I237" s="58" t="str">
        <f t="shared" si="40"/>
        <v>60 - 64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>IFERROR(VLOOKUP($C237,Results!$B$2:$D$100,3,FALSE),0)</f>
        <v>0</v>
      </c>
      <c r="U237"/>
      <c r="V237">
        <f t="shared" si="33"/>
        <v>11</v>
      </c>
    </row>
    <row r="238" spans="1:22">
      <c r="A238" s="58" t="s">
        <v>29</v>
      </c>
      <c r="B238" s="58" t="s">
        <v>30</v>
      </c>
      <c r="C238" s="7" t="str">
        <f t="shared" si="37"/>
        <v>Martin Todman</v>
      </c>
      <c r="D238" t="s">
        <v>351</v>
      </c>
      <c r="E238" s="58" t="s">
        <v>685</v>
      </c>
      <c r="F238" s="60">
        <v>42736</v>
      </c>
      <c r="G238" s="9">
        <f t="shared" si="38"/>
        <v>62</v>
      </c>
      <c r="H238" s="9">
        <f t="shared" si="39"/>
        <v>6</v>
      </c>
      <c r="I238" s="58" t="str">
        <f t="shared" si="40"/>
        <v>60 - 64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>IFERROR(VLOOKUP($C238,Results!$B$2:$D$100,3,FALSE),0)</f>
        <v>0</v>
      </c>
      <c r="U238"/>
      <c r="V238">
        <f t="shared" si="33"/>
        <v>11</v>
      </c>
    </row>
    <row r="239" spans="1:22">
      <c r="A239" s="58" t="s">
        <v>437</v>
      </c>
      <c r="B239" s="58" t="s">
        <v>354</v>
      </c>
      <c r="C239" s="7" t="str">
        <f t="shared" si="37"/>
        <v>Ashley Sherren</v>
      </c>
      <c r="D239" t="s">
        <v>351</v>
      </c>
      <c r="E239" s="58" t="s">
        <v>590</v>
      </c>
      <c r="F239" s="60">
        <v>42736</v>
      </c>
      <c r="G239" s="9">
        <f t="shared" si="38"/>
        <v>63</v>
      </c>
      <c r="H239" s="9">
        <f t="shared" si="39"/>
        <v>2</v>
      </c>
      <c r="I239" s="58" t="str">
        <f t="shared" si="40"/>
        <v>60 - 64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>IFERROR(VLOOKUP($C239,Results!$B$2:$D$100,3,FALSE),0)</f>
        <v>0</v>
      </c>
      <c r="U239"/>
      <c r="V239">
        <f t="shared" si="33"/>
        <v>11</v>
      </c>
    </row>
    <row r="240" spans="1:22">
      <c r="A240" s="58" t="s">
        <v>28</v>
      </c>
      <c r="B240" s="58" t="s">
        <v>484</v>
      </c>
      <c r="C240" s="7" t="str">
        <f t="shared" si="37"/>
        <v>John Ward</v>
      </c>
      <c r="D240" t="s">
        <v>351</v>
      </c>
      <c r="E240" s="58" t="s">
        <v>664</v>
      </c>
      <c r="F240" s="60">
        <v>42736</v>
      </c>
      <c r="G240" s="9">
        <f t="shared" si="38"/>
        <v>63</v>
      </c>
      <c r="H240" s="9">
        <f t="shared" si="39"/>
        <v>6</v>
      </c>
      <c r="I240" s="58" t="str">
        <f t="shared" si="40"/>
        <v>60 - 64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>IFERROR(VLOOKUP($C240,Results!$B$2:$D$100,3,FALSE),0)</f>
        <v>0</v>
      </c>
      <c r="U240"/>
      <c r="V240">
        <f t="shared" si="33"/>
        <v>11</v>
      </c>
    </row>
    <row r="241" spans="1:22">
      <c r="A241" s="58" t="s">
        <v>18</v>
      </c>
      <c r="B241" s="58" t="s">
        <v>552</v>
      </c>
      <c r="C241" s="7" t="str">
        <f t="shared" si="37"/>
        <v>Paul Bearman</v>
      </c>
      <c r="D241" t="s">
        <v>351</v>
      </c>
      <c r="E241" s="58" t="s">
        <v>712</v>
      </c>
      <c r="F241" s="60">
        <v>42736</v>
      </c>
      <c r="G241" s="9">
        <f t="shared" si="38"/>
        <v>63</v>
      </c>
      <c r="H241" s="9">
        <f t="shared" si="39"/>
        <v>0</v>
      </c>
      <c r="I241" s="58" t="str">
        <f t="shared" si="40"/>
        <v>60 - 64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>IFERROR(VLOOKUP($C241,Results!$B$2:$D$100,3,FALSE),0)</f>
        <v>0</v>
      </c>
      <c r="U241"/>
      <c r="V241">
        <f t="shared" si="33"/>
        <v>11</v>
      </c>
    </row>
    <row r="242" spans="1:22">
      <c r="A242" s="58" t="s">
        <v>156</v>
      </c>
      <c r="B242" s="58" t="s">
        <v>53</v>
      </c>
      <c r="C242" s="7" t="str">
        <f t="shared" si="37"/>
        <v>Peter Hill</v>
      </c>
      <c r="D242" t="s">
        <v>351</v>
      </c>
      <c r="E242" s="58" t="s">
        <v>645</v>
      </c>
      <c r="F242" s="60">
        <v>42736</v>
      </c>
      <c r="G242" s="9">
        <f t="shared" si="38"/>
        <v>65</v>
      </c>
      <c r="H242" s="9">
        <f t="shared" si="39"/>
        <v>10</v>
      </c>
      <c r="I242" s="58" t="str">
        <f t="shared" si="40"/>
        <v>65+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>IFERROR(VLOOKUP($C242,Results!$B$2:$D$100,3,FALSE),0)</f>
        <v>0</v>
      </c>
      <c r="U242"/>
      <c r="V242">
        <f t="shared" si="33"/>
        <v>11</v>
      </c>
    </row>
    <row r="243" spans="1:22">
      <c r="A243" s="58" t="s">
        <v>164</v>
      </c>
      <c r="B243" s="58" t="s">
        <v>165</v>
      </c>
      <c r="C243" s="7" t="str">
        <f t="shared" si="37"/>
        <v>Derek Staley</v>
      </c>
      <c r="D243" t="s">
        <v>351</v>
      </c>
      <c r="E243" s="58" t="s">
        <v>759</v>
      </c>
      <c r="F243" s="60">
        <v>42736</v>
      </c>
      <c r="G243" s="9">
        <f t="shared" si="38"/>
        <v>65</v>
      </c>
      <c r="H243" s="9">
        <f t="shared" si="39"/>
        <v>3</v>
      </c>
      <c r="I243" s="58" t="str">
        <f t="shared" si="40"/>
        <v>65+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>IFERROR(VLOOKUP($C243,Results!$B$2:$D$100,3,FALSE),0)</f>
        <v>0</v>
      </c>
      <c r="U243"/>
      <c r="V243">
        <f t="shared" si="33"/>
        <v>11</v>
      </c>
    </row>
    <row r="244" spans="1:22">
      <c r="A244" s="58" t="s">
        <v>28</v>
      </c>
      <c r="B244" s="58" t="s">
        <v>56</v>
      </c>
      <c r="C244" s="7" t="str">
        <f t="shared" si="37"/>
        <v>John Butler</v>
      </c>
      <c r="D244" t="s">
        <v>351</v>
      </c>
      <c r="E244" s="59">
        <v>16415</v>
      </c>
      <c r="F244" s="60">
        <v>42736</v>
      </c>
      <c r="G244" s="9">
        <f t="shared" si="38"/>
        <v>72</v>
      </c>
      <c r="H244" s="9">
        <f t="shared" si="39"/>
        <v>0</v>
      </c>
      <c r="I244" s="58" t="str">
        <f t="shared" si="40"/>
        <v>65+</v>
      </c>
      <c r="J244">
        <v>0</v>
      </c>
      <c r="K244">
        <v>0</v>
      </c>
      <c r="L244">
        <v>0</v>
      </c>
      <c r="M244">
        <v>16</v>
      </c>
      <c r="N244">
        <v>19</v>
      </c>
      <c r="O244">
        <v>14</v>
      </c>
      <c r="P244">
        <v>20</v>
      </c>
      <c r="Q244">
        <v>30</v>
      </c>
      <c r="R244">
        <v>0</v>
      </c>
      <c r="S244">
        <v>21</v>
      </c>
      <c r="T244">
        <f>IFERROR(VLOOKUP($C244,Results!$B$2:$D$100,3,FALSE),0)</f>
        <v>29</v>
      </c>
      <c r="U244"/>
      <c r="V244">
        <f t="shared" si="33"/>
        <v>11</v>
      </c>
    </row>
    <row r="245" spans="1:22">
      <c r="A245" s="58" t="s">
        <v>161</v>
      </c>
      <c r="B245" s="58" t="s">
        <v>343</v>
      </c>
      <c r="C245" s="7" t="str">
        <f t="shared" si="37"/>
        <v>Chris Whateley</v>
      </c>
      <c r="D245" t="s">
        <v>351</v>
      </c>
      <c r="E245" s="58" t="s">
        <v>608</v>
      </c>
      <c r="F245" s="60">
        <v>42736</v>
      </c>
      <c r="G245" s="9">
        <f t="shared" si="38"/>
        <v>66</v>
      </c>
      <c r="H245" s="9">
        <f t="shared" si="39"/>
        <v>3</v>
      </c>
      <c r="I245" s="58" t="str">
        <f t="shared" si="40"/>
        <v>65+</v>
      </c>
      <c r="J245">
        <v>17</v>
      </c>
      <c r="K245">
        <v>0</v>
      </c>
      <c r="L245">
        <v>0</v>
      </c>
      <c r="M245">
        <v>0</v>
      </c>
      <c r="N245">
        <v>21</v>
      </c>
      <c r="O245">
        <v>20</v>
      </c>
      <c r="P245">
        <v>0</v>
      </c>
      <c r="Q245">
        <v>37</v>
      </c>
      <c r="R245">
        <v>0</v>
      </c>
      <c r="S245">
        <v>0</v>
      </c>
      <c r="T245">
        <f>IFERROR(VLOOKUP($C245,Results!$B$2:$D$100,3,FALSE),0)</f>
        <v>0</v>
      </c>
      <c r="U245"/>
      <c r="V245">
        <f t="shared" si="33"/>
        <v>11</v>
      </c>
    </row>
    <row r="246" spans="1:22">
      <c r="A246" s="58" t="s">
        <v>41</v>
      </c>
      <c r="B246" s="58" t="s">
        <v>200</v>
      </c>
      <c r="C246" s="7" t="str">
        <f t="shared" si="37"/>
        <v>David Jones</v>
      </c>
      <c r="D246" t="s">
        <v>351</v>
      </c>
      <c r="E246" s="58" t="s">
        <v>621</v>
      </c>
      <c r="F246" s="60">
        <v>42736</v>
      </c>
      <c r="G246" s="9">
        <f t="shared" si="38"/>
        <v>67</v>
      </c>
      <c r="H246" s="9">
        <f t="shared" si="39"/>
        <v>0</v>
      </c>
      <c r="I246" s="58" t="str">
        <f t="shared" si="40"/>
        <v>65+</v>
      </c>
      <c r="J246">
        <v>31</v>
      </c>
      <c r="K246">
        <v>34</v>
      </c>
      <c r="L246">
        <v>39</v>
      </c>
      <c r="M246">
        <v>38</v>
      </c>
      <c r="N246">
        <v>0</v>
      </c>
      <c r="O246">
        <v>35</v>
      </c>
      <c r="P246">
        <v>32</v>
      </c>
      <c r="Q246">
        <v>43</v>
      </c>
      <c r="R246">
        <v>0</v>
      </c>
      <c r="S246">
        <v>36</v>
      </c>
      <c r="T246">
        <f>IFERROR(VLOOKUP($C246,Results!$B$2:$D$100,3,FALSE),0)</f>
        <v>39</v>
      </c>
      <c r="U246"/>
      <c r="V246">
        <f t="shared" si="33"/>
        <v>11</v>
      </c>
    </row>
    <row r="247" spans="1:22">
      <c r="A247" s="58" t="s">
        <v>556</v>
      </c>
      <c r="B247" s="58" t="s">
        <v>10</v>
      </c>
      <c r="C247" s="7" t="str">
        <f t="shared" si="37"/>
        <v>Philip Brennan</v>
      </c>
      <c r="D247" t="s">
        <v>351</v>
      </c>
      <c r="E247" s="58" t="s">
        <v>722</v>
      </c>
      <c r="F247" s="60">
        <v>42736</v>
      </c>
      <c r="G247" s="9">
        <f t="shared" si="38"/>
        <v>74</v>
      </c>
      <c r="H247" s="9">
        <f t="shared" si="39"/>
        <v>2</v>
      </c>
      <c r="I247" s="58" t="str">
        <f t="shared" si="40"/>
        <v>65+</v>
      </c>
      <c r="J247">
        <v>25</v>
      </c>
      <c r="K247">
        <v>27</v>
      </c>
      <c r="L247">
        <v>0</v>
      </c>
      <c r="M247">
        <v>0</v>
      </c>
      <c r="N247">
        <v>32</v>
      </c>
      <c r="O247">
        <v>27</v>
      </c>
      <c r="P247">
        <v>0</v>
      </c>
      <c r="Q247">
        <v>0</v>
      </c>
      <c r="R247">
        <v>0</v>
      </c>
      <c r="S247">
        <v>0</v>
      </c>
      <c r="T247">
        <f>IFERROR(VLOOKUP($C247,Results!$B$2:$D$100,3,FALSE),0)</f>
        <v>0</v>
      </c>
      <c r="U247"/>
      <c r="V247">
        <f t="shared" si="33"/>
        <v>11</v>
      </c>
    </row>
    <row r="248" spans="1:22">
      <c r="A248" s="58" t="s">
        <v>161</v>
      </c>
      <c r="B248" s="58" t="s">
        <v>162</v>
      </c>
      <c r="C248" s="7" t="str">
        <f t="shared" si="37"/>
        <v>Chris Seeney</v>
      </c>
      <c r="D248" t="s">
        <v>351</v>
      </c>
      <c r="E248" s="58" t="s">
        <v>605</v>
      </c>
      <c r="F248" s="60">
        <v>42736</v>
      </c>
      <c r="G248" s="9">
        <f t="shared" si="38"/>
        <v>66</v>
      </c>
      <c r="H248" s="9">
        <f t="shared" si="39"/>
        <v>5</v>
      </c>
      <c r="I248" s="58" t="str">
        <f t="shared" si="40"/>
        <v>65+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>IFERROR(VLOOKUP($C248,Results!$B$2:$D$100,3,FALSE),0)</f>
        <v>0</v>
      </c>
      <c r="V248">
        <f t="shared" si="33"/>
        <v>11</v>
      </c>
    </row>
    <row r="249" spans="1:22">
      <c r="A249" s="58" t="s">
        <v>46</v>
      </c>
      <c r="B249" s="58" t="s">
        <v>47</v>
      </c>
      <c r="C249" s="7" t="str">
        <f t="shared" si="37"/>
        <v>Roger Wilson</v>
      </c>
      <c r="D249" t="s">
        <v>351</v>
      </c>
      <c r="E249" s="58" t="s">
        <v>763</v>
      </c>
      <c r="F249" s="60">
        <v>42736</v>
      </c>
      <c r="G249" s="9">
        <f t="shared" si="38"/>
        <v>75</v>
      </c>
      <c r="H249" s="9">
        <f t="shared" si="39"/>
        <v>2</v>
      </c>
      <c r="I249" s="58" t="str">
        <f t="shared" si="40"/>
        <v>65+</v>
      </c>
      <c r="J249">
        <v>34</v>
      </c>
      <c r="K249">
        <v>37</v>
      </c>
      <c r="L249">
        <v>41</v>
      </c>
      <c r="M249">
        <v>36</v>
      </c>
      <c r="N249">
        <v>36</v>
      </c>
      <c r="O249">
        <v>32</v>
      </c>
      <c r="P249">
        <v>30</v>
      </c>
      <c r="Q249">
        <v>42</v>
      </c>
      <c r="R249">
        <v>40</v>
      </c>
      <c r="S249">
        <v>35</v>
      </c>
      <c r="T249">
        <f>IFERROR(VLOOKUP($C249,Results!$B$2:$D$100,3,FALSE),0)</f>
        <v>0</v>
      </c>
      <c r="V249">
        <f t="shared" si="33"/>
        <v>11</v>
      </c>
    </row>
    <row r="250" spans="1:22">
      <c r="A250" s="58" t="s">
        <v>154</v>
      </c>
      <c r="B250" s="58" t="s">
        <v>346</v>
      </c>
      <c r="C250" s="7" t="str">
        <f t="shared" si="37"/>
        <v>Richard Eden</v>
      </c>
      <c r="D250" t="s">
        <v>351</v>
      </c>
      <c r="E250" s="71">
        <v>17546</v>
      </c>
      <c r="F250" s="60">
        <v>42736</v>
      </c>
      <c r="G250" s="9">
        <f t="shared" si="38"/>
        <v>68</v>
      </c>
      <c r="H250" s="9">
        <f t="shared" si="39"/>
        <v>11</v>
      </c>
      <c r="I250" s="58" t="str">
        <f t="shared" si="40"/>
        <v>65+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13</v>
      </c>
      <c r="P250">
        <v>0</v>
      </c>
      <c r="Q250">
        <v>0</v>
      </c>
      <c r="R250">
        <v>0</v>
      </c>
      <c r="S250">
        <v>20</v>
      </c>
      <c r="T250">
        <f>IFERROR(VLOOKUP($C250,Results!$B$2:$D$100,3,FALSE),0)</f>
        <v>0</v>
      </c>
      <c r="V250">
        <f t="shared" si="33"/>
        <v>11</v>
      </c>
    </row>
    <row r="251" spans="1:22">
      <c r="A251" s="58" t="s">
        <v>64</v>
      </c>
      <c r="B251" s="58" t="s">
        <v>26</v>
      </c>
      <c r="C251" s="7" t="str">
        <f t="shared" si="37"/>
        <v>Graham Watkins</v>
      </c>
      <c r="D251" t="s">
        <v>351</v>
      </c>
      <c r="E251" s="58" t="s">
        <v>634</v>
      </c>
      <c r="F251" s="60">
        <v>42736</v>
      </c>
      <c r="G251" s="9">
        <f t="shared" si="38"/>
        <v>73</v>
      </c>
      <c r="H251" s="9">
        <f t="shared" si="39"/>
        <v>8</v>
      </c>
      <c r="I251" s="58" t="str">
        <f t="shared" si="40"/>
        <v>65+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>IFERROR(VLOOKUP($C251,Results!$B$2:$D$100,3,FALSE),0)</f>
        <v>0</v>
      </c>
      <c r="V251">
        <f t="shared" si="33"/>
        <v>11</v>
      </c>
    </row>
    <row r="252" spans="1:22">
      <c r="A252" s="58" t="s">
        <v>28</v>
      </c>
      <c r="B252" s="58" t="s">
        <v>25</v>
      </c>
      <c r="C252" s="7" t="str">
        <f t="shared" si="37"/>
        <v>John Turner</v>
      </c>
      <c r="D252" t="s">
        <v>351</v>
      </c>
      <c r="E252" s="58" t="s">
        <v>662</v>
      </c>
      <c r="F252" s="60">
        <v>42736</v>
      </c>
      <c r="G252" s="9">
        <f t="shared" si="38"/>
        <v>73</v>
      </c>
      <c r="H252" s="9">
        <f t="shared" si="39"/>
        <v>4</v>
      </c>
      <c r="I252" s="58" t="str">
        <f t="shared" si="40"/>
        <v>65+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>IFERROR(VLOOKUP($C252,Results!$B$2:$D$100,3,FALSE),0)</f>
        <v>0</v>
      </c>
      <c r="V252">
        <f t="shared" si="33"/>
        <v>11</v>
      </c>
    </row>
    <row r="253" spans="1:22">
      <c r="A253" s="58" t="s">
        <v>156</v>
      </c>
      <c r="B253" s="58" t="s">
        <v>55</v>
      </c>
      <c r="C253" s="7" t="str">
        <f>A253&amp;" "&amp;B253</f>
        <v>Peter Law</v>
      </c>
      <c r="D253" t="s">
        <v>783</v>
      </c>
      <c r="E253" s="58" t="s">
        <v>720</v>
      </c>
      <c r="F253" s="60">
        <v>42736</v>
      </c>
      <c r="G253" s="9">
        <f t="shared" si="38"/>
        <v>73</v>
      </c>
      <c r="H253" s="9">
        <f t="shared" si="39"/>
        <v>0</v>
      </c>
      <c r="I253" s="58" t="str">
        <f t="shared" si="40"/>
        <v>65+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>IFERROR(VLOOKUP($C253,Results!$B$2:$D$100,3,FALSE),0)</f>
        <v>0</v>
      </c>
      <c r="V253">
        <f t="shared" si="33"/>
        <v>11</v>
      </c>
    </row>
    <row r="254" spans="1:22">
      <c r="A254" s="58" t="s">
        <v>567</v>
      </c>
      <c r="B254" s="58" t="s">
        <v>568</v>
      </c>
      <c r="C254" s="7" t="str">
        <f t="shared" si="37"/>
        <v>Norman Paragreen</v>
      </c>
      <c r="D254" t="s">
        <v>351</v>
      </c>
      <c r="E254" s="58" t="s">
        <v>769</v>
      </c>
      <c r="F254" s="60">
        <v>42736</v>
      </c>
      <c r="G254" s="9">
        <f t="shared" si="38"/>
        <v>79</v>
      </c>
      <c r="H254" s="9">
        <f t="shared" si="39"/>
        <v>7</v>
      </c>
      <c r="I254" s="58" t="str">
        <f t="shared" si="40"/>
        <v>65+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>IFERROR(VLOOKUP($C254,Results!$B$2:$D$100,3,FALSE),0)</f>
        <v>0</v>
      </c>
      <c r="V254">
        <f t="shared" si="33"/>
        <v>11</v>
      </c>
    </row>
    <row r="255" spans="1:22" ht="15">
      <c r="A255" s="88" t="s">
        <v>937</v>
      </c>
      <c r="B255" s="88" t="s">
        <v>938</v>
      </c>
      <c r="C255" s="88" t="str">
        <f t="shared" si="37"/>
        <v>Lara Bakewell</v>
      </c>
      <c r="D255" s="88" t="s">
        <v>350</v>
      </c>
      <c r="E255" s="91">
        <v>30471</v>
      </c>
      <c r="F255" s="91">
        <v>42736</v>
      </c>
      <c r="G255" s="9">
        <f t="shared" si="38"/>
        <v>33</v>
      </c>
      <c r="H255" s="9">
        <f t="shared" si="39"/>
        <v>6</v>
      </c>
      <c r="I255" s="58" t="str">
        <f>VLOOKUP(G255,Z$2:AA$65,2,FALSE)</f>
        <v>16 - 34</v>
      </c>
      <c r="J255">
        <v>25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>IFERROR(VLOOKUP($C255,Results!$B$2:$D$100,3,FALSE),0)</f>
        <v>0</v>
      </c>
      <c r="V255">
        <f t="shared" ref="V255" si="41">COUNT(J255:U255)</f>
        <v>11</v>
      </c>
    </row>
    <row r="256" spans="1:22" ht="15">
      <c r="A256" s="63" t="s">
        <v>939</v>
      </c>
      <c r="B256" s="63" t="s">
        <v>938</v>
      </c>
      <c r="C256" s="61" t="str">
        <f t="shared" si="37"/>
        <v>Ryan Bakewell</v>
      </c>
      <c r="D256" s="3" t="s">
        <v>351</v>
      </c>
      <c r="E256" s="89">
        <v>31983</v>
      </c>
      <c r="F256" s="91">
        <v>42736</v>
      </c>
      <c r="G256" s="9">
        <f t="shared" si="38"/>
        <v>29</v>
      </c>
      <c r="H256" s="9">
        <f t="shared" si="39"/>
        <v>5</v>
      </c>
      <c r="I256" s="58" t="str">
        <f>VLOOKUP(G256,AB$2:AC$65,2,FALSE)</f>
        <v>16 - 39</v>
      </c>
      <c r="J256">
        <v>32</v>
      </c>
      <c r="K256">
        <v>32</v>
      </c>
      <c r="L256">
        <v>0</v>
      </c>
      <c r="M256">
        <v>31</v>
      </c>
      <c r="N256">
        <v>0</v>
      </c>
      <c r="O256">
        <v>0</v>
      </c>
      <c r="P256">
        <v>0</v>
      </c>
      <c r="Q256">
        <v>0</v>
      </c>
      <c r="R256">
        <v>41</v>
      </c>
      <c r="S256">
        <v>0</v>
      </c>
      <c r="T256">
        <f>IFERROR(VLOOKUP($C256,Results!$B$2:$D$100,3,FALSE),0)</f>
        <v>0</v>
      </c>
      <c r="V256">
        <f t="shared" ref="V256" si="42">COUNT(J256:U256)</f>
        <v>11</v>
      </c>
    </row>
    <row r="257" spans="1:22">
      <c r="A257" s="63" t="s">
        <v>867</v>
      </c>
      <c r="B257" s="63" t="s">
        <v>940</v>
      </c>
      <c r="C257" s="61" t="str">
        <f t="shared" si="37"/>
        <v>Rebecca Flowers</v>
      </c>
      <c r="D257" s="3" t="s">
        <v>350</v>
      </c>
      <c r="E257" s="82">
        <v>25709</v>
      </c>
      <c r="F257" s="82">
        <v>42736</v>
      </c>
      <c r="G257" s="9">
        <f t="shared" si="38"/>
        <v>46</v>
      </c>
      <c r="H257" s="9">
        <f t="shared" si="39"/>
        <v>7</v>
      </c>
      <c r="I257" s="58" t="str">
        <f>VLOOKUP(G257,Z$2:AA$65,2,FALSE)</f>
        <v>45 - 49</v>
      </c>
      <c r="J257">
        <v>35</v>
      </c>
      <c r="K257">
        <v>0</v>
      </c>
      <c r="L257">
        <v>37</v>
      </c>
      <c r="M257">
        <v>37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>IFERROR(VLOOKUP($C257,Results!$B$2:$D$100,3,FALSE),0)</f>
        <v>0</v>
      </c>
      <c r="V257">
        <f t="shared" ref="V257" si="43">COUNT(J257:U257)</f>
        <v>11</v>
      </c>
    </row>
    <row r="258" spans="1:22">
      <c r="A258" s="63" t="s">
        <v>941</v>
      </c>
      <c r="B258" s="63" t="s">
        <v>942</v>
      </c>
      <c r="C258" s="61" t="str">
        <f>A258&amp;""&amp;B258</f>
        <v>Gemma Smith</v>
      </c>
      <c r="D258" s="3" t="s">
        <v>350</v>
      </c>
      <c r="E258" s="82">
        <v>26121</v>
      </c>
      <c r="F258" s="82">
        <v>42736</v>
      </c>
      <c r="G258" s="76">
        <f t="shared" si="38"/>
        <v>45</v>
      </c>
      <c r="H258" s="76">
        <f t="shared" si="39"/>
        <v>5</v>
      </c>
      <c r="I258" s="58" t="str">
        <f>VLOOKUP(G258,Z$2:AA$65,2,FALSE)</f>
        <v>45 - 49</v>
      </c>
      <c r="J258">
        <v>31</v>
      </c>
      <c r="K258">
        <v>33</v>
      </c>
      <c r="L258">
        <v>36</v>
      </c>
      <c r="M258">
        <v>38</v>
      </c>
      <c r="N258">
        <v>38</v>
      </c>
      <c r="O258">
        <v>0</v>
      </c>
      <c r="P258">
        <v>0</v>
      </c>
      <c r="Q258">
        <v>0</v>
      </c>
      <c r="R258">
        <v>0</v>
      </c>
      <c r="S258">
        <v>32</v>
      </c>
      <c r="T258">
        <f>IFERROR(VLOOKUP($C258,Results!$B$2:$D$100,3,FALSE),0)</f>
        <v>0</v>
      </c>
      <c r="V258">
        <f t="shared" ref="V258" si="44">COUNT(J258:U258)</f>
        <v>11</v>
      </c>
    </row>
    <row r="259" spans="1:22">
      <c r="A259" s="63" t="s">
        <v>156</v>
      </c>
      <c r="B259" s="63" t="s">
        <v>954</v>
      </c>
      <c r="C259" s="61" t="str">
        <f t="shared" ref="C259:C280" si="45">A259&amp;" "&amp;B259</f>
        <v>Peter Sugden</v>
      </c>
      <c r="D259" s="3" t="s">
        <v>351</v>
      </c>
      <c r="E259" s="82">
        <v>25281</v>
      </c>
      <c r="F259" s="82">
        <v>42736</v>
      </c>
      <c r="G259" s="76">
        <f t="shared" si="38"/>
        <v>47</v>
      </c>
      <c r="H259" s="76">
        <f t="shared" si="39"/>
        <v>9</v>
      </c>
      <c r="I259" s="63" t="str">
        <f t="shared" si="40"/>
        <v>45 - 49</v>
      </c>
      <c r="J259">
        <v>26</v>
      </c>
      <c r="K259">
        <v>36</v>
      </c>
      <c r="L259">
        <v>42</v>
      </c>
      <c r="M259">
        <v>35</v>
      </c>
      <c r="N259">
        <v>38</v>
      </c>
      <c r="O259">
        <v>37</v>
      </c>
      <c r="P259">
        <v>37</v>
      </c>
      <c r="Q259">
        <v>0</v>
      </c>
      <c r="R259">
        <v>43</v>
      </c>
      <c r="S259">
        <v>39</v>
      </c>
      <c r="T259">
        <f>IFERROR(VLOOKUP($C259,Results!$B$2:$D$100,3,FALSE),0)</f>
        <v>40</v>
      </c>
      <c r="V259">
        <f t="shared" ref="V259:V275" si="46">COUNT(J259:U259)</f>
        <v>11</v>
      </c>
    </row>
    <row r="260" spans="1:22">
      <c r="A260" s="63" t="s">
        <v>955</v>
      </c>
      <c r="B260" s="63" t="s">
        <v>956</v>
      </c>
      <c r="C260" s="61" t="str">
        <f t="shared" si="45"/>
        <v>Drew Sambridge</v>
      </c>
      <c r="D260" s="3" t="s">
        <v>351</v>
      </c>
      <c r="E260" s="82">
        <v>30583</v>
      </c>
      <c r="F260" s="82">
        <v>42736</v>
      </c>
      <c r="G260" s="76">
        <f t="shared" si="38"/>
        <v>33</v>
      </c>
      <c r="H260" s="76">
        <f t="shared" si="39"/>
        <v>3</v>
      </c>
      <c r="I260" s="63" t="str">
        <f t="shared" si="40"/>
        <v>16 - 39</v>
      </c>
      <c r="J260">
        <v>38</v>
      </c>
      <c r="K260">
        <v>43</v>
      </c>
      <c r="L260">
        <v>47</v>
      </c>
      <c r="M260">
        <v>46</v>
      </c>
      <c r="N260">
        <v>0</v>
      </c>
      <c r="O260">
        <v>46</v>
      </c>
      <c r="P260">
        <v>47</v>
      </c>
      <c r="Q260">
        <v>0</v>
      </c>
      <c r="R260">
        <v>44</v>
      </c>
      <c r="S260">
        <v>41</v>
      </c>
      <c r="T260">
        <f>IFERROR(VLOOKUP($C260,Results!$B$2:$D$100,3,FALSE),0)</f>
        <v>45</v>
      </c>
      <c r="U260" s="61"/>
      <c r="V260">
        <f t="shared" si="46"/>
        <v>11</v>
      </c>
    </row>
    <row r="261" spans="1:22">
      <c r="A261" s="61" t="s">
        <v>867</v>
      </c>
      <c r="B261" s="63" t="s">
        <v>957</v>
      </c>
      <c r="C261" s="61" t="str">
        <f t="shared" si="45"/>
        <v>Rebecca Froggatt</v>
      </c>
      <c r="D261" s="3" t="s">
        <v>350</v>
      </c>
      <c r="E261" s="82">
        <v>30349</v>
      </c>
      <c r="F261" s="82">
        <v>42736</v>
      </c>
      <c r="G261" s="76">
        <f t="shared" si="38"/>
        <v>33</v>
      </c>
      <c r="H261" s="76">
        <f t="shared" si="39"/>
        <v>10</v>
      </c>
      <c r="I261" s="63" t="str">
        <f t="shared" ref="I261:I280" si="47">VLOOKUP(G261,Z$2:AA$65,2,FALSE)</f>
        <v>16 - 34</v>
      </c>
      <c r="J261">
        <v>26</v>
      </c>
      <c r="K261">
        <v>32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>IFERROR(VLOOKUP($C261,Results!$B$2:$D$100,3,FALSE),0)</f>
        <v>0</v>
      </c>
      <c r="U261" s="61"/>
      <c r="V261">
        <f t="shared" si="46"/>
        <v>11</v>
      </c>
    </row>
    <row r="262" spans="1:22">
      <c r="A262" s="61" t="s">
        <v>962</v>
      </c>
      <c r="B262" s="61" t="s">
        <v>53</v>
      </c>
      <c r="C262" s="61" t="str">
        <f t="shared" si="45"/>
        <v>Ian Hill</v>
      </c>
      <c r="D262" s="61" t="s">
        <v>351</v>
      </c>
      <c r="E262" s="82">
        <v>21475</v>
      </c>
      <c r="F262" s="82">
        <v>42736</v>
      </c>
      <c r="G262" s="76">
        <f t="shared" si="38"/>
        <v>58</v>
      </c>
      <c r="H262" s="76">
        <f t="shared" si="39"/>
        <v>2</v>
      </c>
      <c r="I262" s="63" t="str">
        <f t="shared" si="47"/>
        <v>55 - 59</v>
      </c>
      <c r="J262">
        <v>0</v>
      </c>
      <c r="K262">
        <v>24</v>
      </c>
      <c r="L262">
        <v>0</v>
      </c>
      <c r="M262">
        <v>23</v>
      </c>
      <c r="N262">
        <v>0</v>
      </c>
      <c r="O262">
        <v>26</v>
      </c>
      <c r="P262">
        <v>23</v>
      </c>
      <c r="Q262">
        <v>36</v>
      </c>
      <c r="R262">
        <v>0</v>
      </c>
      <c r="S262">
        <v>31</v>
      </c>
      <c r="T262">
        <f>IFERROR(VLOOKUP($C262,Results!$B$2:$D$100,3,FALSE),0)</f>
        <v>0</v>
      </c>
      <c r="U262" s="61"/>
      <c r="V262">
        <f t="shared" si="46"/>
        <v>11</v>
      </c>
    </row>
    <row r="263" spans="1:22">
      <c r="A263" s="61" t="s">
        <v>963</v>
      </c>
      <c r="B263" s="63" t="s">
        <v>958</v>
      </c>
      <c r="C263" s="61" t="str">
        <f t="shared" si="45"/>
        <v>Lucy Kershaw</v>
      </c>
      <c r="D263" s="61" t="s">
        <v>350</v>
      </c>
      <c r="E263" s="82">
        <v>30609</v>
      </c>
      <c r="F263" s="82">
        <v>42736</v>
      </c>
      <c r="G263" s="76">
        <f t="shared" si="38"/>
        <v>33</v>
      </c>
      <c r="H263" s="76">
        <f t="shared" si="39"/>
        <v>2</v>
      </c>
      <c r="I263" s="63" t="str">
        <f t="shared" si="47"/>
        <v>16 - 34</v>
      </c>
      <c r="J263">
        <v>0</v>
      </c>
      <c r="K263">
        <v>49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>IFERROR(VLOOKUP($C263,Results!$B$2:$D$100,3,FALSE),0)</f>
        <v>0</v>
      </c>
      <c r="U263" s="61"/>
      <c r="V263">
        <f t="shared" si="46"/>
        <v>11</v>
      </c>
    </row>
    <row r="264" spans="1:22">
      <c r="A264" s="61" t="s">
        <v>538</v>
      </c>
      <c r="B264" s="63" t="s">
        <v>959</v>
      </c>
      <c r="C264" s="61" t="str">
        <f t="shared" si="45"/>
        <v>Tina Clemmensen</v>
      </c>
      <c r="D264" s="61" t="s">
        <v>350</v>
      </c>
      <c r="E264" s="82">
        <v>24858</v>
      </c>
      <c r="F264" s="82">
        <v>42736</v>
      </c>
      <c r="G264" s="76">
        <f t="shared" si="38"/>
        <v>48</v>
      </c>
      <c r="H264" s="76">
        <f t="shared" si="39"/>
        <v>11</v>
      </c>
      <c r="I264" s="63" t="str">
        <f t="shared" si="47"/>
        <v>45 - 49</v>
      </c>
      <c r="J264">
        <v>0</v>
      </c>
      <c r="K264">
        <v>44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>IFERROR(VLOOKUP($C264,Results!$B$2:$D$100,3,FALSE),0)</f>
        <v>0</v>
      </c>
      <c r="U264" s="61"/>
      <c r="V264">
        <f t="shared" si="46"/>
        <v>11</v>
      </c>
    </row>
    <row r="265" spans="1:22">
      <c r="A265" s="61" t="s">
        <v>964</v>
      </c>
      <c r="B265" s="63" t="s">
        <v>960</v>
      </c>
      <c r="C265" s="61" t="str">
        <f t="shared" si="45"/>
        <v>Tiago Pereira</v>
      </c>
      <c r="D265" s="61" t="s">
        <v>351</v>
      </c>
      <c r="E265" s="82">
        <v>29837</v>
      </c>
      <c r="F265" s="82">
        <v>42736</v>
      </c>
      <c r="G265" s="76">
        <f t="shared" si="38"/>
        <v>35</v>
      </c>
      <c r="H265" s="76">
        <f t="shared" si="39"/>
        <v>3</v>
      </c>
      <c r="I265" s="63" t="str">
        <f t="shared" si="47"/>
        <v>35 - 39</v>
      </c>
      <c r="J265">
        <v>0</v>
      </c>
      <c r="K265">
        <v>28</v>
      </c>
      <c r="L265">
        <v>38</v>
      </c>
      <c r="M265">
        <v>25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>IFERROR(VLOOKUP($C265,Results!$B$2:$D$100,3,FALSE),0)</f>
        <v>0</v>
      </c>
      <c r="U265" s="61"/>
      <c r="V265">
        <f t="shared" si="46"/>
        <v>11</v>
      </c>
    </row>
    <row r="266" spans="1:22">
      <c r="A266" s="61" t="s">
        <v>965</v>
      </c>
      <c r="B266" s="63" t="s">
        <v>961</v>
      </c>
      <c r="C266" s="61" t="str">
        <f t="shared" si="45"/>
        <v>Ollie Cannon</v>
      </c>
      <c r="D266" s="61" t="s">
        <v>351</v>
      </c>
      <c r="E266" s="82">
        <v>31962</v>
      </c>
      <c r="F266" s="82">
        <v>42736</v>
      </c>
      <c r="G266" s="76">
        <f t="shared" si="38"/>
        <v>29</v>
      </c>
      <c r="H266" s="76">
        <f t="shared" si="39"/>
        <v>5</v>
      </c>
      <c r="I266" s="63" t="str">
        <f t="shared" si="47"/>
        <v>16 - 34</v>
      </c>
      <c r="J266">
        <v>0</v>
      </c>
      <c r="K266">
        <v>46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>IFERROR(VLOOKUP($C266,Results!$B$2:$D$100,3,FALSE),0)</f>
        <v>0</v>
      </c>
      <c r="U266" s="61"/>
      <c r="V266">
        <f t="shared" si="46"/>
        <v>11</v>
      </c>
    </row>
    <row r="267" spans="1:22">
      <c r="A267" s="61" t="s">
        <v>413</v>
      </c>
      <c r="B267" s="63" t="s">
        <v>979</v>
      </c>
      <c r="C267" s="61" t="str">
        <f t="shared" si="45"/>
        <v>Martyn Austin</v>
      </c>
      <c r="D267" s="61" t="s">
        <v>351</v>
      </c>
      <c r="E267" s="82">
        <v>25573</v>
      </c>
      <c r="F267" s="82">
        <v>42736</v>
      </c>
      <c r="G267" s="76">
        <f t="shared" si="38"/>
        <v>46</v>
      </c>
      <c r="H267" s="76">
        <f t="shared" si="39"/>
        <v>11</v>
      </c>
      <c r="I267" s="63" t="str">
        <f t="shared" si="47"/>
        <v>45 - 49</v>
      </c>
      <c r="J267">
        <v>0</v>
      </c>
      <c r="K267">
        <v>0</v>
      </c>
      <c r="L267">
        <v>0</v>
      </c>
      <c r="M267">
        <v>39</v>
      </c>
      <c r="N267">
        <v>0</v>
      </c>
      <c r="O267">
        <v>41</v>
      </c>
      <c r="P267">
        <v>0</v>
      </c>
      <c r="Q267">
        <v>0</v>
      </c>
      <c r="R267">
        <v>0</v>
      </c>
      <c r="S267">
        <v>0</v>
      </c>
      <c r="T267">
        <f>IFERROR(VLOOKUP($C267,Results!$B$2:$D$100,3,FALSE),0)</f>
        <v>38</v>
      </c>
      <c r="U267" s="61"/>
      <c r="V267">
        <f t="shared" si="46"/>
        <v>11</v>
      </c>
    </row>
    <row r="268" spans="1:22">
      <c r="A268" s="61" t="s">
        <v>831</v>
      </c>
      <c r="B268" s="63" t="s">
        <v>832</v>
      </c>
      <c r="C268" s="61" t="str">
        <f t="shared" si="45"/>
        <v>Geoff Hillman</v>
      </c>
      <c r="D268" s="61" t="s">
        <v>351</v>
      </c>
      <c r="E268" s="82">
        <v>24571</v>
      </c>
      <c r="F268" s="82">
        <v>42736</v>
      </c>
      <c r="G268" s="76">
        <f t="shared" si="38"/>
        <v>49</v>
      </c>
      <c r="H268" s="76">
        <f t="shared" si="39"/>
        <v>8</v>
      </c>
      <c r="I268" s="63" t="str">
        <f t="shared" si="47"/>
        <v>45 - 49</v>
      </c>
      <c r="J268">
        <v>0</v>
      </c>
      <c r="K268">
        <v>0</v>
      </c>
      <c r="L268">
        <v>0</v>
      </c>
      <c r="M268" s="58">
        <v>0</v>
      </c>
      <c r="N268">
        <v>20</v>
      </c>
      <c r="O268">
        <v>17</v>
      </c>
      <c r="P268">
        <v>0</v>
      </c>
      <c r="Q268">
        <v>0</v>
      </c>
      <c r="R268">
        <v>0</v>
      </c>
      <c r="S268">
        <v>23</v>
      </c>
      <c r="T268">
        <f>IFERROR(VLOOKUP($C268,Results!$B$2:$D$100,3,FALSE),0)</f>
        <v>0</v>
      </c>
      <c r="U268" s="61"/>
      <c r="V268">
        <f t="shared" si="46"/>
        <v>11</v>
      </c>
    </row>
    <row r="269" spans="1:22">
      <c r="A269" s="61" t="s">
        <v>988</v>
      </c>
      <c r="B269" s="61" t="s">
        <v>989</v>
      </c>
      <c r="C269" s="61" t="str">
        <f t="shared" si="45"/>
        <v>Suky Beard</v>
      </c>
      <c r="D269" s="61" t="s">
        <v>350</v>
      </c>
      <c r="E269" s="82">
        <v>28542</v>
      </c>
      <c r="F269" s="82">
        <v>42736</v>
      </c>
      <c r="G269" s="76">
        <f t="shared" si="38"/>
        <v>38</v>
      </c>
      <c r="H269" s="76">
        <f t="shared" si="39"/>
        <v>10</v>
      </c>
      <c r="I269" s="63" t="str">
        <f t="shared" si="47"/>
        <v>35 - 39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32</v>
      </c>
      <c r="P269">
        <v>0</v>
      </c>
      <c r="Q269">
        <v>0</v>
      </c>
      <c r="R269">
        <v>0</v>
      </c>
      <c r="S269">
        <v>0</v>
      </c>
      <c r="T269">
        <f>IFERROR(VLOOKUP($C269,Results!$B$2:$D$100,3,FALSE),0)</f>
        <v>0</v>
      </c>
      <c r="U269" s="61"/>
      <c r="V269">
        <f t="shared" si="46"/>
        <v>11</v>
      </c>
    </row>
    <row r="270" spans="1:22">
      <c r="A270" s="61" t="s">
        <v>997</v>
      </c>
      <c r="B270" s="61" t="s">
        <v>990</v>
      </c>
      <c r="C270" s="61" t="str">
        <f>A270&amp;" "&amp;B270</f>
        <v>Johnathan Mulkeen</v>
      </c>
      <c r="D270" s="61" t="s">
        <v>351</v>
      </c>
      <c r="E270" s="82">
        <v>30922</v>
      </c>
      <c r="F270" s="82">
        <v>42736</v>
      </c>
      <c r="G270" s="76">
        <f t="shared" si="38"/>
        <v>32</v>
      </c>
      <c r="H270" s="76">
        <f t="shared" si="39"/>
        <v>4</v>
      </c>
      <c r="I270" s="63" t="str">
        <f t="shared" si="47"/>
        <v>16 - 34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33</v>
      </c>
      <c r="P270">
        <v>0</v>
      </c>
      <c r="Q270">
        <v>0</v>
      </c>
      <c r="R270">
        <v>0</v>
      </c>
      <c r="S270">
        <v>0</v>
      </c>
      <c r="T270">
        <f>IFERROR(VLOOKUP($C270,Results!$B$2:$D$100,3,FALSE),0)</f>
        <v>0</v>
      </c>
      <c r="U270" s="61"/>
      <c r="V270">
        <f t="shared" si="46"/>
        <v>11</v>
      </c>
    </row>
    <row r="271" spans="1:22">
      <c r="A271" s="61" t="s">
        <v>991</v>
      </c>
      <c r="B271" s="61" t="s">
        <v>992</v>
      </c>
      <c r="C271" s="61" t="str">
        <f t="shared" si="45"/>
        <v>Alice Baxendale</v>
      </c>
      <c r="D271" s="61" t="s">
        <v>350</v>
      </c>
      <c r="E271" s="82">
        <v>32517</v>
      </c>
      <c r="F271" s="82">
        <v>42736</v>
      </c>
      <c r="G271" s="76">
        <f t="shared" si="38"/>
        <v>27</v>
      </c>
      <c r="H271" s="76">
        <f t="shared" si="39"/>
        <v>11</v>
      </c>
      <c r="I271" s="63" t="str">
        <f t="shared" si="47"/>
        <v>16 - 34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28</v>
      </c>
      <c r="P271">
        <v>30</v>
      </c>
      <c r="Q271">
        <v>0</v>
      </c>
      <c r="R271">
        <v>0</v>
      </c>
      <c r="S271">
        <v>0</v>
      </c>
      <c r="T271">
        <f>IFERROR(VLOOKUP($C271,Results!$B$2:$D$100,3,FALSE),0)</f>
        <v>0</v>
      </c>
      <c r="U271" s="61"/>
      <c r="V271">
        <f t="shared" si="46"/>
        <v>11</v>
      </c>
    </row>
    <row r="272" spans="1:22">
      <c r="A272" s="61" t="s">
        <v>998</v>
      </c>
      <c r="B272" s="61" t="s">
        <v>999</v>
      </c>
      <c r="C272" s="61" t="str">
        <f>A272&amp;""&amp;B272</f>
        <v>Sue Mothershaw</v>
      </c>
      <c r="D272" s="61" t="s">
        <v>350</v>
      </c>
      <c r="E272" s="82">
        <v>27172</v>
      </c>
      <c r="F272" s="82">
        <v>42736</v>
      </c>
      <c r="G272" s="76">
        <f t="shared" si="38"/>
        <v>42</v>
      </c>
      <c r="H272" s="76">
        <f t="shared" si="39"/>
        <v>7</v>
      </c>
      <c r="I272" s="63" t="str">
        <f t="shared" si="47"/>
        <v>40 - 44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34</v>
      </c>
      <c r="Q272">
        <v>0</v>
      </c>
      <c r="R272">
        <v>0</v>
      </c>
      <c r="S272">
        <v>39</v>
      </c>
      <c r="T272">
        <f>IFERROR(VLOOKUP($C272,Results!$B$2:$D$100,3,FALSE),0)</f>
        <v>0</v>
      </c>
      <c r="U272" s="61"/>
      <c r="V272">
        <f t="shared" si="46"/>
        <v>11</v>
      </c>
    </row>
    <row r="273" spans="1:22">
      <c r="A273" s="61" t="s">
        <v>1000</v>
      </c>
      <c r="B273" s="61" t="s">
        <v>1001</v>
      </c>
      <c r="C273" s="61" t="str">
        <f>A273&amp;""&amp;B273</f>
        <v>Karen Cookes</v>
      </c>
      <c r="D273" s="61" t="s">
        <v>350</v>
      </c>
      <c r="E273" s="82">
        <v>25307</v>
      </c>
      <c r="F273" s="82">
        <v>42736</v>
      </c>
      <c r="G273" s="76">
        <f t="shared" si="38"/>
        <v>47</v>
      </c>
      <c r="H273" s="76">
        <f t="shared" si="39"/>
        <v>8</v>
      </c>
      <c r="I273" s="63" t="str">
        <f t="shared" si="47"/>
        <v>45 - 49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40</v>
      </c>
      <c r="Q273">
        <v>0</v>
      </c>
      <c r="R273">
        <v>0</v>
      </c>
      <c r="S273">
        <v>0</v>
      </c>
      <c r="T273">
        <f>IFERROR(VLOOKUP($C273,Results!$B$2:$D$100,3,FALSE),0)</f>
        <v>47</v>
      </c>
      <c r="U273" s="61"/>
      <c r="V273">
        <f t="shared" si="46"/>
        <v>11</v>
      </c>
    </row>
    <row r="274" spans="1:22">
      <c r="A274" s="61" t="s">
        <v>64</v>
      </c>
      <c r="B274" s="61" t="s">
        <v>53</v>
      </c>
      <c r="C274" s="61" t="str">
        <f t="shared" si="45"/>
        <v>Graham Hill</v>
      </c>
      <c r="D274" s="61" t="s">
        <v>351</v>
      </c>
      <c r="E274" s="82">
        <v>26066</v>
      </c>
      <c r="F274" s="82">
        <v>42736</v>
      </c>
      <c r="G274" s="76">
        <f t="shared" si="38"/>
        <v>45</v>
      </c>
      <c r="H274" s="76">
        <f t="shared" si="39"/>
        <v>7</v>
      </c>
      <c r="I274" s="63" t="str">
        <f t="shared" si="47"/>
        <v>45 - 49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38</v>
      </c>
      <c r="Q274">
        <v>0</v>
      </c>
      <c r="R274">
        <v>0</v>
      </c>
      <c r="S274">
        <v>0</v>
      </c>
      <c r="T274">
        <f>IFERROR(VLOOKUP($C274,Results!$B$2:$D$100,3,FALSE),0)</f>
        <v>0</v>
      </c>
      <c r="U274" s="61"/>
      <c r="V274">
        <f t="shared" si="46"/>
        <v>11</v>
      </c>
    </row>
    <row r="275" spans="1:22">
      <c r="A275" s="61" t="s">
        <v>166</v>
      </c>
      <c r="B275" s="61" t="s">
        <v>1132</v>
      </c>
      <c r="C275" s="61" t="str">
        <f>A275&amp;" "&amp;B275</f>
        <v>Simon Bolton</v>
      </c>
      <c r="D275" s="61" t="s">
        <v>351</v>
      </c>
      <c r="E275" s="82">
        <v>24496</v>
      </c>
      <c r="F275" s="82">
        <v>42736</v>
      </c>
      <c r="G275" s="76">
        <f t="shared" si="38"/>
        <v>49</v>
      </c>
      <c r="H275" s="76">
        <f t="shared" si="39"/>
        <v>11</v>
      </c>
      <c r="I275" s="63" t="str">
        <f t="shared" si="47"/>
        <v>45 - 49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22</v>
      </c>
      <c r="T275">
        <f>IFERROR(VLOOKUP($C275,Results!$B$2:$D$100,3,FALSE),0)</f>
        <v>44</v>
      </c>
      <c r="U275" s="61"/>
      <c r="V275">
        <f t="shared" si="46"/>
        <v>11</v>
      </c>
    </row>
    <row r="276" spans="1:22">
      <c r="A276" s="61" t="s">
        <v>218</v>
      </c>
      <c r="B276" s="61" t="s">
        <v>1135</v>
      </c>
      <c r="C276" s="61" t="str">
        <f t="shared" si="45"/>
        <v>Emily Bannister</v>
      </c>
      <c r="D276" s="61" t="s">
        <v>350</v>
      </c>
      <c r="E276" s="82">
        <v>30479</v>
      </c>
      <c r="F276" s="82">
        <v>42736</v>
      </c>
      <c r="G276" s="76">
        <f t="shared" si="38"/>
        <v>33</v>
      </c>
      <c r="H276" s="76">
        <f t="shared" si="39"/>
        <v>6</v>
      </c>
      <c r="I276" s="63" t="str">
        <f t="shared" si="47"/>
        <v>16 - 34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38</v>
      </c>
      <c r="T276">
        <f>IFERROR(VLOOKUP($C276,Results!$B$2:$D$100,3,FALSE),0)</f>
        <v>42</v>
      </c>
      <c r="U276" s="61"/>
      <c r="V276" s="3"/>
    </row>
    <row r="277" spans="1:22">
      <c r="A277" s="61" t="s">
        <v>1144</v>
      </c>
      <c r="B277" s="61" t="s">
        <v>1145</v>
      </c>
      <c r="C277" s="61" t="str">
        <f t="shared" si="45"/>
        <v>Joe Lee</v>
      </c>
      <c r="D277" s="61" t="s">
        <v>351</v>
      </c>
      <c r="E277" s="82">
        <v>30069</v>
      </c>
      <c r="F277" s="82">
        <v>42736</v>
      </c>
      <c r="G277" s="76">
        <f t="shared" si="38"/>
        <v>34</v>
      </c>
      <c r="H277" s="76">
        <f t="shared" si="39"/>
        <v>8</v>
      </c>
      <c r="I277" s="63" t="str">
        <f t="shared" si="47"/>
        <v>16 - 34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>IFERROR(VLOOKUP($C277,Results!$B$2:$D$100,3,FALSE),0)</f>
        <v>43</v>
      </c>
      <c r="U277" s="61"/>
      <c r="V277" s="3"/>
    </row>
    <row r="278" spans="1:22">
      <c r="A278" s="61" t="s">
        <v>1025</v>
      </c>
      <c r="B278" s="61" t="s">
        <v>1148</v>
      </c>
      <c r="C278" s="61" t="str">
        <f t="shared" si="45"/>
        <v>Donna Perkins</v>
      </c>
      <c r="D278" s="61" t="s">
        <v>350</v>
      </c>
      <c r="E278" s="82">
        <v>23982</v>
      </c>
      <c r="F278" s="82">
        <v>42736</v>
      </c>
      <c r="G278" s="76">
        <f t="shared" si="38"/>
        <v>51</v>
      </c>
      <c r="H278" s="76">
        <f t="shared" si="39"/>
        <v>4</v>
      </c>
      <c r="I278" s="63" t="str">
        <f t="shared" si="47"/>
        <v>50 - 54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>IFERROR(VLOOKUP($C278,Results!$B$2:$D$100,3,FALSE),0)</f>
        <v>0</v>
      </c>
      <c r="U278" s="61"/>
      <c r="V278" s="3"/>
    </row>
    <row r="279" spans="1:22">
      <c r="A279" s="61" t="s">
        <v>21</v>
      </c>
      <c r="B279" s="61" t="s">
        <v>1146</v>
      </c>
      <c r="C279" s="61" t="str">
        <f t="shared" si="45"/>
        <v>Sarah Vernon</v>
      </c>
      <c r="D279" s="61" t="s">
        <v>350</v>
      </c>
      <c r="E279" s="82">
        <v>31590</v>
      </c>
      <c r="F279" s="82">
        <v>42736</v>
      </c>
      <c r="G279" s="76">
        <f t="shared" si="38"/>
        <v>30</v>
      </c>
      <c r="H279" s="76">
        <f t="shared" si="39"/>
        <v>6</v>
      </c>
      <c r="I279" s="63" t="str">
        <f t="shared" si="47"/>
        <v>16 - 34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>IFERROR(VLOOKUP($C279,Results!$B$2:$D$100,3,FALSE),0)</f>
        <v>41</v>
      </c>
      <c r="U279" s="61"/>
      <c r="V279" s="3"/>
    </row>
    <row r="280" spans="1:22">
      <c r="A280" s="61" t="s">
        <v>1159</v>
      </c>
      <c r="B280" s="61" t="s">
        <v>1147</v>
      </c>
      <c r="C280" s="61" t="str">
        <f t="shared" si="45"/>
        <v>Louise Stewart</v>
      </c>
      <c r="D280" s="61" t="s">
        <v>350</v>
      </c>
      <c r="E280" s="82">
        <v>25619</v>
      </c>
      <c r="F280" s="82">
        <v>42736</v>
      </c>
      <c r="G280" s="76">
        <f t="shared" si="38"/>
        <v>46</v>
      </c>
      <c r="H280" s="76">
        <f t="shared" si="39"/>
        <v>10</v>
      </c>
      <c r="I280" s="63" t="str">
        <f t="shared" si="47"/>
        <v>45 - 49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>IFERROR(VLOOKUP($C280,Results!$B$2:$D$100,3,FALSE),0)</f>
        <v>40</v>
      </c>
      <c r="U280" s="61"/>
      <c r="V280" s="3"/>
    </row>
    <row r="281" spans="1:22">
      <c r="A281" s="61"/>
      <c r="B281" s="61"/>
      <c r="C281" s="61"/>
      <c r="D281" s="3"/>
      <c r="E281" s="61"/>
      <c r="F281" s="61"/>
      <c r="G281" s="61"/>
      <c r="H281" s="61"/>
      <c r="I281" s="61"/>
      <c r="J281" s="90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3"/>
    </row>
    <row r="282" spans="1:22">
      <c r="A282" s="61"/>
      <c r="B282" s="61"/>
      <c r="C282" s="61"/>
      <c r="D282" s="3"/>
      <c r="E282" s="61"/>
      <c r="F282" s="61"/>
      <c r="G282" s="61"/>
      <c r="H282" s="61"/>
      <c r="I282" s="61"/>
      <c r="J282" s="90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3"/>
    </row>
    <row r="283" spans="1:22">
      <c r="A283" s="61"/>
      <c r="B283" s="61"/>
      <c r="C283" s="61"/>
      <c r="D283" s="3"/>
      <c r="E283" s="61"/>
      <c r="F283" s="61"/>
      <c r="G283" s="61"/>
      <c r="H283" s="61"/>
      <c r="I283" s="61"/>
      <c r="J283" s="90"/>
      <c r="K283" s="61"/>
      <c r="L283" s="61"/>
      <c r="M283" s="61"/>
      <c r="N283" s="61"/>
      <c r="O283" s="61"/>
      <c r="P283" s="61"/>
      <c r="Q283" s="61"/>
      <c r="R283" s="61"/>
      <c r="S283" s="61">
        <f>SUM(S2:S280)</f>
        <v>1826</v>
      </c>
      <c r="T283" s="61">
        <f>SUM(T2:T280)</f>
        <v>1484</v>
      </c>
      <c r="U283" s="61"/>
      <c r="V283" s="3"/>
    </row>
    <row r="284" spans="1:22">
      <c r="A284" s="61"/>
      <c r="B284" s="61"/>
      <c r="C284" s="61"/>
      <c r="D284" s="3"/>
      <c r="E284" s="61"/>
      <c r="F284" s="61"/>
      <c r="G284" s="61"/>
      <c r="H284" s="61"/>
      <c r="I284" s="61"/>
      <c r="J284" s="90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3"/>
    </row>
    <row r="285" spans="1:22">
      <c r="A285" s="61"/>
      <c r="B285" s="61"/>
      <c r="C285" s="61"/>
      <c r="D285" s="3"/>
      <c r="E285" s="61"/>
      <c r="F285" s="61"/>
      <c r="G285" s="61"/>
      <c r="H285" s="61"/>
      <c r="I285" s="61"/>
      <c r="J285" s="90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3"/>
    </row>
    <row r="286" spans="1:22">
      <c r="A286" s="61"/>
      <c r="B286" s="61"/>
      <c r="C286" s="61"/>
      <c r="D286" s="3"/>
      <c r="E286" s="61"/>
      <c r="F286" s="61"/>
      <c r="G286" s="61"/>
      <c r="H286" s="61"/>
      <c r="I286" s="61"/>
      <c r="J286" s="90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3"/>
    </row>
    <row r="287" spans="1:22">
      <c r="A287" s="61"/>
      <c r="B287" s="61"/>
      <c r="C287" s="61"/>
      <c r="D287" s="3"/>
      <c r="E287" s="61"/>
      <c r="F287" s="61"/>
      <c r="G287" s="61"/>
      <c r="H287" s="61"/>
      <c r="I287" s="61"/>
      <c r="J287" s="90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3"/>
    </row>
    <row r="288" spans="1:22">
      <c r="A288" s="61"/>
      <c r="B288" s="61"/>
      <c r="C288" s="61"/>
      <c r="D288" s="3"/>
      <c r="E288" s="61"/>
      <c r="F288" s="61"/>
      <c r="G288" s="61"/>
      <c r="H288" s="61"/>
      <c r="I288" s="61"/>
      <c r="J288" s="90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3"/>
    </row>
    <row r="289" spans="1:22">
      <c r="A289" s="61"/>
      <c r="B289" s="61"/>
      <c r="C289" s="61"/>
      <c r="D289" s="3"/>
      <c r="E289" s="61"/>
      <c r="F289" s="61"/>
      <c r="G289" s="61"/>
      <c r="H289" s="61"/>
      <c r="I289" s="61"/>
      <c r="J289" s="90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3"/>
    </row>
    <row r="290" spans="1:22">
      <c r="A290" s="61"/>
      <c r="B290" s="61"/>
      <c r="C290" s="61"/>
      <c r="D290" s="3"/>
      <c r="E290" s="61"/>
      <c r="F290" s="61"/>
      <c r="G290" s="61"/>
      <c r="H290" s="61"/>
      <c r="I290" s="61"/>
      <c r="J290" s="90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3"/>
    </row>
    <row r="291" spans="1:22">
      <c r="A291" s="61"/>
      <c r="B291" s="61"/>
      <c r="C291" s="61"/>
      <c r="D291" s="3"/>
      <c r="E291" s="61"/>
      <c r="F291" s="61"/>
      <c r="G291" s="61"/>
      <c r="H291" s="61"/>
      <c r="I291" s="61"/>
      <c r="J291" s="90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3"/>
    </row>
    <row r="292" spans="1:22">
      <c r="A292" s="61"/>
      <c r="B292" s="61"/>
      <c r="C292" s="61"/>
      <c r="D292" s="3"/>
      <c r="E292" s="61"/>
      <c r="F292" s="61"/>
      <c r="G292" s="61"/>
      <c r="H292" s="61"/>
      <c r="I292" s="61"/>
      <c r="J292" s="90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3"/>
    </row>
    <row r="293" spans="1:22">
      <c r="A293" s="61"/>
      <c r="B293" s="61"/>
      <c r="C293" s="61"/>
      <c r="D293" s="3"/>
      <c r="E293" s="61"/>
      <c r="F293" s="61"/>
      <c r="G293" s="61"/>
      <c r="H293" s="61"/>
      <c r="I293" s="61"/>
      <c r="J293" s="90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3"/>
    </row>
    <row r="294" spans="1:22">
      <c r="A294" s="61"/>
      <c r="B294" s="61"/>
      <c r="C294" s="61"/>
      <c r="D294" s="3"/>
      <c r="E294" s="61"/>
      <c r="F294" s="61"/>
      <c r="G294" s="61"/>
      <c r="H294" s="61"/>
      <c r="I294" s="61"/>
      <c r="J294" s="90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3"/>
    </row>
    <row r="295" spans="1:22">
      <c r="A295" s="61"/>
      <c r="B295" s="61"/>
      <c r="C295" s="61"/>
      <c r="D295" s="3"/>
      <c r="E295" s="61"/>
      <c r="F295" s="61"/>
      <c r="G295" s="61"/>
      <c r="H295" s="61"/>
      <c r="I295" s="61"/>
      <c r="J295" s="90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3"/>
    </row>
    <row r="296" spans="1:22">
      <c r="A296" s="61"/>
      <c r="B296" s="61"/>
      <c r="C296" s="61"/>
      <c r="D296" s="3"/>
      <c r="E296" s="61"/>
      <c r="F296" s="61"/>
      <c r="G296" s="61"/>
      <c r="H296" s="61"/>
      <c r="I296" s="61"/>
      <c r="J296" s="90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3"/>
    </row>
    <row r="297" spans="1:22">
      <c r="A297" s="61"/>
      <c r="B297" s="61"/>
      <c r="C297" s="61"/>
      <c r="D297" s="3"/>
      <c r="E297" s="61"/>
      <c r="F297" s="61"/>
      <c r="G297" s="61"/>
      <c r="H297" s="61"/>
      <c r="I297" s="61"/>
      <c r="J297" s="90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3"/>
    </row>
    <row r="298" spans="1:22">
      <c r="A298" s="61"/>
      <c r="B298" s="61"/>
      <c r="C298" s="61"/>
      <c r="D298" s="3"/>
      <c r="E298" s="61"/>
      <c r="F298" s="61"/>
      <c r="G298" s="61"/>
      <c r="H298" s="61"/>
      <c r="I298" s="61"/>
      <c r="J298" s="90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3"/>
    </row>
    <row r="299" spans="1:22">
      <c r="A299" s="61"/>
      <c r="B299" s="61"/>
      <c r="C299" s="61"/>
      <c r="D299" s="3"/>
      <c r="E299" s="61"/>
      <c r="F299" s="61"/>
      <c r="G299" s="61"/>
      <c r="H299" s="61"/>
      <c r="I299" s="61"/>
      <c r="J299" s="90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3"/>
    </row>
    <row r="300" spans="1:22">
      <c r="A300" s="61"/>
      <c r="B300" s="61"/>
      <c r="C300" s="61"/>
      <c r="D300" s="3"/>
      <c r="E300" s="61"/>
      <c r="F300" s="61"/>
      <c r="G300" s="61"/>
      <c r="H300" s="61"/>
      <c r="I300" s="61"/>
      <c r="J300" s="90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3"/>
    </row>
    <row r="301" spans="1:22">
      <c r="A301" s="61"/>
      <c r="B301" s="61"/>
      <c r="C301" s="61"/>
      <c r="D301" s="3"/>
      <c r="E301" s="61"/>
      <c r="F301" s="61"/>
      <c r="G301" s="61"/>
      <c r="H301" s="61"/>
      <c r="I301" s="61"/>
      <c r="J301" s="90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3"/>
    </row>
    <row r="302" spans="1:22">
      <c r="A302" s="61"/>
      <c r="B302" s="61"/>
      <c r="C302" s="61"/>
      <c r="D302" s="3"/>
      <c r="E302" s="61"/>
      <c r="F302" s="61"/>
      <c r="G302" s="61"/>
      <c r="H302" s="61"/>
      <c r="I302" s="61"/>
      <c r="J302" s="90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3"/>
    </row>
    <row r="303" spans="1:22">
      <c r="A303" s="61"/>
      <c r="B303" s="61"/>
      <c r="C303" s="61"/>
      <c r="D303" s="3"/>
      <c r="E303" s="61"/>
      <c r="F303" s="61"/>
      <c r="G303" s="61"/>
      <c r="H303" s="61"/>
      <c r="I303" s="61"/>
      <c r="J303" s="90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3"/>
    </row>
    <row r="304" spans="1:22">
      <c r="A304" s="61"/>
      <c r="B304" s="61"/>
      <c r="C304" s="61"/>
      <c r="D304" s="3"/>
      <c r="E304" s="61"/>
      <c r="F304" s="61"/>
      <c r="G304" s="61"/>
      <c r="H304" s="61"/>
      <c r="I304" s="61"/>
      <c r="J304" s="90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3"/>
    </row>
    <row r="305" spans="1:22">
      <c r="A305" s="61"/>
      <c r="B305" s="61"/>
      <c r="C305" s="61"/>
      <c r="D305" s="3"/>
      <c r="E305" s="61"/>
      <c r="F305" s="61"/>
      <c r="G305" s="61"/>
      <c r="H305" s="61"/>
      <c r="I305" s="61"/>
      <c r="J305" s="90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3"/>
    </row>
    <row r="306" spans="1:22">
      <c r="A306" s="61"/>
      <c r="B306" s="61"/>
      <c r="C306" s="61"/>
      <c r="D306" s="3"/>
      <c r="E306" s="61"/>
      <c r="F306" s="61"/>
      <c r="G306" s="61"/>
      <c r="H306" s="61"/>
      <c r="I306" s="61"/>
      <c r="J306" s="90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3"/>
    </row>
    <row r="307" spans="1:22">
      <c r="A307" s="61"/>
      <c r="B307" s="61"/>
      <c r="C307" s="61"/>
      <c r="D307" s="3"/>
      <c r="E307" s="61"/>
      <c r="F307" s="61"/>
      <c r="G307" s="61"/>
      <c r="H307" s="61"/>
      <c r="I307" s="61"/>
      <c r="J307" s="90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3"/>
    </row>
    <row r="308" spans="1:22">
      <c r="A308" s="61"/>
      <c r="B308" s="61"/>
      <c r="C308" s="61"/>
      <c r="D308" s="3"/>
      <c r="E308" s="61"/>
      <c r="F308" s="61"/>
      <c r="G308" s="61"/>
      <c r="H308" s="61"/>
      <c r="I308" s="61"/>
      <c r="J308" s="90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3"/>
    </row>
    <row r="309" spans="1:22">
      <c r="A309" s="61"/>
      <c r="B309" s="61"/>
      <c r="C309" s="61"/>
      <c r="D309" s="3"/>
      <c r="E309" s="61"/>
      <c r="F309" s="61"/>
      <c r="G309" s="61"/>
      <c r="H309" s="61"/>
      <c r="I309" s="61"/>
      <c r="J309" s="90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3"/>
    </row>
    <row r="310" spans="1:22">
      <c r="A310" s="61"/>
      <c r="B310" s="61"/>
      <c r="C310" s="61"/>
      <c r="D310" s="3"/>
      <c r="E310" s="61"/>
      <c r="F310" s="61"/>
      <c r="G310" s="61"/>
      <c r="H310" s="61"/>
      <c r="I310" s="61"/>
      <c r="J310" s="90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3"/>
    </row>
    <row r="311" spans="1:22">
      <c r="A311" s="61"/>
      <c r="B311" s="61"/>
      <c r="C311" s="61"/>
      <c r="D311" s="3"/>
      <c r="E311" s="61"/>
      <c r="F311" s="61"/>
      <c r="G311" s="61"/>
      <c r="H311" s="61"/>
      <c r="I311" s="61"/>
      <c r="J311" s="90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3"/>
    </row>
    <row r="312" spans="1:22">
      <c r="A312" s="61"/>
      <c r="B312" s="61"/>
      <c r="C312" s="61"/>
      <c r="D312" s="3"/>
      <c r="E312" s="61"/>
      <c r="F312" s="61"/>
      <c r="G312" s="61"/>
      <c r="H312" s="61"/>
      <c r="I312" s="61"/>
      <c r="J312" s="90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3"/>
    </row>
    <row r="313" spans="1:22">
      <c r="A313" s="61"/>
      <c r="B313" s="61"/>
      <c r="C313" s="61"/>
      <c r="D313" s="3"/>
      <c r="E313" s="61"/>
      <c r="F313" s="61"/>
      <c r="G313" s="61"/>
      <c r="H313" s="61"/>
      <c r="I313" s="61"/>
      <c r="J313" s="90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3"/>
    </row>
    <row r="314" spans="1:22">
      <c r="A314" s="61"/>
      <c r="B314" s="61"/>
      <c r="C314" s="61"/>
      <c r="D314" s="3"/>
      <c r="E314" s="61"/>
      <c r="F314" s="61"/>
      <c r="G314" s="61"/>
      <c r="H314" s="61"/>
      <c r="I314" s="61"/>
      <c r="J314" s="90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3"/>
    </row>
    <row r="315" spans="1:22">
      <c r="A315" s="61"/>
      <c r="B315" s="61"/>
      <c r="C315" s="61"/>
      <c r="D315" s="3"/>
      <c r="E315" s="61"/>
      <c r="F315" s="61"/>
      <c r="G315" s="61"/>
      <c r="H315" s="61"/>
      <c r="I315" s="61"/>
      <c r="J315" s="90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3"/>
    </row>
    <row r="316" spans="1:22">
      <c r="A316" s="61"/>
      <c r="B316" s="61"/>
      <c r="C316" s="61"/>
      <c r="D316" s="3"/>
      <c r="E316" s="61"/>
      <c r="F316" s="61"/>
      <c r="G316" s="61"/>
      <c r="H316" s="61"/>
      <c r="I316" s="61"/>
      <c r="J316" s="90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3"/>
    </row>
    <row r="317" spans="1:22">
      <c r="A317" s="61"/>
      <c r="B317" s="61"/>
      <c r="C317" s="61"/>
      <c r="D317" s="3"/>
      <c r="E317" s="61"/>
      <c r="F317" s="61"/>
      <c r="G317" s="61"/>
      <c r="H317" s="61"/>
      <c r="I317" s="61"/>
      <c r="J317" s="90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3"/>
    </row>
    <row r="318" spans="1:22">
      <c r="A318" s="61"/>
      <c r="B318" s="61"/>
      <c r="C318" s="61"/>
      <c r="D318" s="3"/>
      <c r="E318" s="61"/>
      <c r="F318" s="61"/>
      <c r="G318" s="61"/>
      <c r="H318" s="61"/>
      <c r="I318" s="61"/>
      <c r="J318" s="90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3"/>
    </row>
    <row r="319" spans="1:22">
      <c r="A319" s="61"/>
      <c r="B319" s="61"/>
      <c r="C319" s="61"/>
      <c r="D319" s="3"/>
      <c r="E319" s="61"/>
      <c r="F319" s="61"/>
      <c r="G319" s="61"/>
      <c r="H319" s="61"/>
      <c r="I319" s="61"/>
      <c r="J319" s="90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3"/>
    </row>
    <row r="320" spans="1:22">
      <c r="A320" s="61"/>
      <c r="B320" s="61"/>
      <c r="C320" s="61"/>
      <c r="D320" s="3"/>
      <c r="E320" s="61"/>
      <c r="F320" s="61"/>
      <c r="G320" s="61"/>
      <c r="H320" s="61"/>
      <c r="I320" s="61"/>
      <c r="J320" s="90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3"/>
    </row>
    <row r="321" spans="1:22">
      <c r="A321" s="61"/>
      <c r="B321" s="61"/>
      <c r="C321" s="61"/>
      <c r="D321" s="3"/>
      <c r="E321" s="61"/>
      <c r="F321" s="61"/>
      <c r="G321" s="61"/>
      <c r="H321" s="61"/>
      <c r="I321" s="61"/>
      <c r="J321" s="90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3"/>
    </row>
    <row r="322" spans="1:22">
      <c r="A322" s="61"/>
      <c r="B322" s="61"/>
      <c r="C322" s="61"/>
      <c r="D322" s="3"/>
      <c r="E322" s="61"/>
      <c r="F322" s="61"/>
      <c r="G322" s="61"/>
      <c r="H322" s="61"/>
      <c r="I322" s="61"/>
      <c r="J322" s="90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3"/>
    </row>
    <row r="323" spans="1:22">
      <c r="A323" s="61"/>
      <c r="B323" s="61"/>
      <c r="C323" s="61"/>
      <c r="D323" s="3"/>
      <c r="E323" s="61"/>
      <c r="F323" s="61"/>
      <c r="G323" s="61"/>
      <c r="H323" s="61"/>
      <c r="I323" s="61"/>
      <c r="J323" s="90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3"/>
    </row>
    <row r="324" spans="1:22">
      <c r="A324" s="61"/>
      <c r="B324" s="61"/>
      <c r="C324" s="61"/>
      <c r="D324" s="3"/>
      <c r="E324" s="61"/>
      <c r="F324" s="61"/>
      <c r="G324" s="61"/>
      <c r="H324" s="61"/>
      <c r="I324" s="61"/>
      <c r="J324" s="90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3"/>
    </row>
    <row r="325" spans="1:22">
      <c r="A325" s="61"/>
      <c r="B325" s="61"/>
      <c r="C325" s="61"/>
      <c r="D325" s="3"/>
      <c r="E325" s="61"/>
      <c r="F325" s="61"/>
      <c r="G325" s="61"/>
      <c r="H325" s="61"/>
      <c r="I325" s="61"/>
      <c r="J325" s="90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3"/>
    </row>
    <row r="326" spans="1:22">
      <c r="A326" s="61"/>
      <c r="B326" s="61"/>
      <c r="C326" s="61"/>
      <c r="D326" s="3"/>
      <c r="E326" s="61"/>
      <c r="F326" s="61"/>
      <c r="G326" s="61"/>
      <c r="H326" s="61"/>
      <c r="I326" s="61"/>
      <c r="J326" s="90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3"/>
    </row>
    <row r="327" spans="1:22">
      <c r="A327" s="61"/>
      <c r="B327" s="61"/>
      <c r="C327" s="61"/>
      <c r="D327" s="3"/>
      <c r="E327" s="61"/>
      <c r="F327" s="61"/>
      <c r="G327" s="61"/>
      <c r="H327" s="61"/>
      <c r="I327" s="61"/>
      <c r="J327" s="90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3"/>
    </row>
    <row r="328" spans="1:22">
      <c r="A328" s="61"/>
      <c r="B328" s="61"/>
      <c r="C328" s="61"/>
      <c r="D328" s="3"/>
      <c r="E328" s="61"/>
      <c r="F328" s="61"/>
      <c r="G328" s="61"/>
      <c r="H328" s="61"/>
      <c r="I328" s="61"/>
      <c r="J328" s="90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3"/>
    </row>
    <row r="329" spans="1:22">
      <c r="A329" s="61"/>
      <c r="B329" s="61"/>
      <c r="C329" s="61"/>
      <c r="D329" s="3"/>
      <c r="E329" s="61"/>
      <c r="F329" s="61"/>
      <c r="G329" s="61"/>
      <c r="H329" s="61"/>
      <c r="I329" s="61"/>
      <c r="J329" s="90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3"/>
    </row>
    <row r="330" spans="1:22">
      <c r="A330" s="61"/>
      <c r="B330" s="61"/>
      <c r="C330" s="61"/>
      <c r="D330" s="3"/>
      <c r="E330" s="61"/>
      <c r="F330" s="61"/>
      <c r="G330" s="61"/>
      <c r="H330" s="61"/>
      <c r="I330" s="61"/>
      <c r="J330" s="90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3"/>
    </row>
    <row r="331" spans="1:22">
      <c r="A331" s="61"/>
      <c r="B331" s="61"/>
      <c r="C331" s="61"/>
      <c r="D331" s="3"/>
      <c r="E331" s="61"/>
      <c r="F331" s="61"/>
      <c r="G331" s="61"/>
      <c r="H331" s="61"/>
      <c r="I331" s="61"/>
      <c r="J331" s="90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3"/>
    </row>
    <row r="332" spans="1:22">
      <c r="A332" s="61"/>
      <c r="B332" s="61"/>
      <c r="C332" s="61"/>
      <c r="D332" s="3"/>
      <c r="E332" s="61"/>
      <c r="F332" s="61"/>
      <c r="G332" s="61"/>
      <c r="H332" s="61"/>
      <c r="I332" s="61"/>
      <c r="J332" s="90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3"/>
    </row>
    <row r="333" spans="1:22">
      <c r="A333" s="61"/>
      <c r="B333" s="61"/>
      <c r="C333" s="61"/>
      <c r="D333" s="3"/>
      <c r="E333" s="61"/>
      <c r="F333" s="61"/>
      <c r="G333" s="61"/>
      <c r="H333" s="61"/>
      <c r="I333" s="61"/>
      <c r="J333" s="90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3"/>
    </row>
    <row r="334" spans="1:22">
      <c r="A334" s="61"/>
      <c r="B334" s="61"/>
      <c r="C334" s="61"/>
      <c r="D334" s="3"/>
      <c r="E334" s="61"/>
      <c r="F334" s="61"/>
      <c r="G334" s="61"/>
      <c r="H334" s="61"/>
      <c r="I334" s="61"/>
      <c r="J334" s="90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3"/>
    </row>
    <row r="335" spans="1:22">
      <c r="A335" s="61"/>
      <c r="B335" s="61"/>
      <c r="C335" s="61"/>
      <c r="D335" s="3"/>
      <c r="E335" s="61"/>
      <c r="F335" s="61"/>
      <c r="G335" s="61"/>
      <c r="H335" s="61"/>
      <c r="I335" s="61"/>
      <c r="J335" s="90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3"/>
    </row>
    <row r="336" spans="1:22">
      <c r="A336" s="61"/>
      <c r="B336" s="61"/>
      <c r="C336" s="61"/>
      <c r="D336" s="3"/>
      <c r="E336" s="61"/>
      <c r="F336" s="61"/>
      <c r="G336" s="61"/>
      <c r="H336" s="61"/>
      <c r="I336" s="61"/>
      <c r="J336" s="90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3"/>
    </row>
    <row r="337" spans="1:22">
      <c r="A337" s="61"/>
      <c r="B337" s="61"/>
      <c r="C337" s="61"/>
      <c r="D337" s="3"/>
      <c r="E337" s="61"/>
      <c r="F337" s="61"/>
      <c r="G337" s="61"/>
      <c r="H337" s="61"/>
      <c r="I337" s="61"/>
      <c r="J337" s="90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3"/>
    </row>
    <row r="338" spans="1:22">
      <c r="A338" s="61"/>
      <c r="B338" s="61"/>
      <c r="C338" s="61"/>
      <c r="D338" s="3"/>
      <c r="E338" s="61"/>
      <c r="F338" s="61"/>
      <c r="G338" s="61"/>
      <c r="H338" s="61"/>
      <c r="I338" s="61"/>
      <c r="J338" s="90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3"/>
    </row>
    <row r="339" spans="1:22">
      <c r="A339" s="61"/>
      <c r="B339" s="61"/>
      <c r="C339" s="61"/>
      <c r="D339" s="3"/>
      <c r="E339" s="61"/>
      <c r="F339" s="61"/>
      <c r="G339" s="61"/>
      <c r="H339" s="61"/>
      <c r="I339" s="61"/>
      <c r="J339" s="90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3"/>
    </row>
    <row r="340" spans="1:22">
      <c r="A340" s="61"/>
      <c r="B340" s="61"/>
      <c r="C340" s="61"/>
      <c r="D340" s="3"/>
      <c r="E340" s="61"/>
      <c r="F340" s="61"/>
      <c r="G340" s="61"/>
      <c r="H340" s="61"/>
      <c r="I340" s="61"/>
      <c r="J340" s="90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3"/>
    </row>
    <row r="341" spans="1:22">
      <c r="A341" s="61"/>
      <c r="B341" s="61"/>
      <c r="C341" s="61"/>
      <c r="D341" s="3"/>
      <c r="E341" s="61"/>
      <c r="F341" s="61"/>
      <c r="G341" s="61"/>
      <c r="H341" s="61"/>
      <c r="I341" s="61"/>
      <c r="J341" s="90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3"/>
    </row>
    <row r="342" spans="1:22">
      <c r="A342" s="61"/>
      <c r="B342" s="61"/>
      <c r="C342" s="61"/>
      <c r="D342" s="3"/>
      <c r="E342" s="61"/>
      <c r="F342" s="61"/>
      <c r="G342" s="61"/>
      <c r="H342" s="61"/>
      <c r="I342" s="61"/>
      <c r="J342" s="90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3"/>
    </row>
    <row r="343" spans="1:22">
      <c r="A343" s="61"/>
      <c r="B343" s="61"/>
      <c r="C343" s="61"/>
      <c r="D343" s="3"/>
      <c r="E343" s="61"/>
      <c r="F343" s="61"/>
      <c r="G343" s="61"/>
      <c r="H343" s="61"/>
      <c r="I343" s="61"/>
      <c r="J343" s="90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3"/>
    </row>
    <row r="344" spans="1:22">
      <c r="A344" s="61"/>
      <c r="B344" s="61"/>
      <c r="C344" s="61"/>
      <c r="D344" s="3"/>
      <c r="E344" s="61"/>
      <c r="F344" s="61"/>
      <c r="G344" s="61"/>
      <c r="H344" s="61"/>
      <c r="I344" s="61"/>
      <c r="J344" s="90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3"/>
    </row>
    <row r="345" spans="1:22">
      <c r="A345" s="61"/>
      <c r="B345" s="61"/>
      <c r="C345" s="61"/>
      <c r="D345" s="3"/>
      <c r="E345" s="61"/>
      <c r="F345" s="61"/>
      <c r="G345" s="61"/>
      <c r="H345" s="61"/>
      <c r="I345" s="61"/>
      <c r="J345" s="90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3"/>
    </row>
    <row r="346" spans="1:22">
      <c r="A346" s="61"/>
      <c r="B346" s="61"/>
      <c r="C346" s="61"/>
      <c r="D346" s="3"/>
      <c r="E346" s="61"/>
      <c r="F346" s="61"/>
      <c r="G346" s="61"/>
      <c r="H346" s="61"/>
      <c r="I346" s="61"/>
      <c r="J346" s="90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3"/>
    </row>
    <row r="347" spans="1:22">
      <c r="A347" s="61"/>
      <c r="B347" s="61"/>
      <c r="C347" s="61"/>
      <c r="D347" s="3"/>
      <c r="E347" s="61"/>
      <c r="F347" s="61"/>
      <c r="G347" s="61"/>
      <c r="H347" s="61"/>
      <c r="I347" s="61"/>
      <c r="J347" s="90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3"/>
    </row>
    <row r="348" spans="1:22">
      <c r="A348" s="61"/>
      <c r="B348" s="61"/>
      <c r="C348" s="61"/>
      <c r="D348" s="3"/>
      <c r="E348" s="61"/>
      <c r="F348" s="61"/>
      <c r="G348" s="61"/>
      <c r="H348" s="61"/>
      <c r="I348" s="61"/>
      <c r="J348" s="90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3"/>
    </row>
    <row r="349" spans="1:22">
      <c r="A349" s="61"/>
      <c r="B349" s="61"/>
      <c r="C349" s="61"/>
      <c r="D349" s="3"/>
      <c r="E349" s="61"/>
      <c r="F349" s="61"/>
      <c r="G349" s="61"/>
      <c r="H349" s="61"/>
      <c r="I349" s="61"/>
      <c r="J349" s="90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3"/>
    </row>
    <row r="350" spans="1:22">
      <c r="A350" s="61"/>
      <c r="B350" s="61"/>
      <c r="C350" s="61"/>
      <c r="D350" s="3"/>
      <c r="E350" s="61"/>
      <c r="F350" s="61"/>
      <c r="G350" s="61"/>
      <c r="H350" s="61"/>
      <c r="I350" s="61"/>
      <c r="J350" s="90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3"/>
    </row>
    <row r="351" spans="1:22">
      <c r="A351" s="61"/>
      <c r="B351" s="61"/>
      <c r="C351" s="61"/>
      <c r="D351" s="3"/>
      <c r="E351" s="61"/>
      <c r="F351" s="61"/>
      <c r="G351" s="61"/>
      <c r="H351" s="61"/>
      <c r="I351" s="61"/>
      <c r="J351" s="90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3"/>
    </row>
    <row r="352" spans="1:22">
      <c r="A352" s="61"/>
      <c r="B352" s="61"/>
      <c r="C352" s="61"/>
      <c r="D352" s="3"/>
      <c r="E352" s="61"/>
      <c r="F352" s="61"/>
      <c r="G352" s="61"/>
      <c r="H352" s="61"/>
      <c r="I352" s="61"/>
      <c r="J352" s="90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3"/>
    </row>
    <row r="353" spans="1:22">
      <c r="A353" s="61"/>
      <c r="B353" s="61"/>
      <c r="C353" s="61"/>
      <c r="D353" s="3"/>
      <c r="E353" s="61"/>
      <c r="F353" s="61"/>
      <c r="G353" s="61"/>
      <c r="H353" s="61"/>
      <c r="I353" s="61"/>
      <c r="J353" s="90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3"/>
    </row>
    <row r="354" spans="1:22">
      <c r="A354" s="61"/>
      <c r="B354" s="61"/>
      <c r="C354" s="61"/>
      <c r="D354" s="3"/>
      <c r="E354" s="61"/>
      <c r="F354" s="61"/>
      <c r="G354" s="61"/>
      <c r="H354" s="61"/>
      <c r="I354" s="61"/>
      <c r="J354" s="90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3"/>
    </row>
    <row r="355" spans="1:22">
      <c r="A355" s="61"/>
      <c r="B355" s="61"/>
      <c r="C355" s="61"/>
      <c r="D355" s="3"/>
      <c r="E355" s="61"/>
      <c r="F355" s="61"/>
      <c r="G355" s="61"/>
      <c r="H355" s="61"/>
      <c r="I355" s="61"/>
      <c r="J355" s="90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3"/>
    </row>
    <row r="356" spans="1:22">
      <c r="A356" s="61"/>
      <c r="B356" s="61"/>
      <c r="C356" s="61"/>
      <c r="D356" s="3"/>
      <c r="E356" s="61"/>
      <c r="F356" s="61"/>
      <c r="G356" s="61"/>
      <c r="H356" s="61"/>
      <c r="I356" s="61"/>
      <c r="J356" s="90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3"/>
    </row>
    <row r="357" spans="1:22">
      <c r="A357" s="61"/>
      <c r="B357" s="61"/>
      <c r="C357" s="61"/>
      <c r="D357" s="3"/>
      <c r="E357" s="61"/>
      <c r="F357" s="61"/>
      <c r="G357" s="61"/>
      <c r="H357" s="61"/>
      <c r="I357" s="61"/>
      <c r="J357" s="90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3"/>
    </row>
    <row r="358" spans="1:22">
      <c r="A358" s="61"/>
      <c r="B358" s="61"/>
      <c r="C358" s="61"/>
      <c r="D358" s="3"/>
      <c r="E358" s="61"/>
      <c r="F358" s="61"/>
      <c r="G358" s="61"/>
      <c r="H358" s="61"/>
      <c r="I358" s="61"/>
      <c r="J358" s="90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3"/>
    </row>
    <row r="359" spans="1:22">
      <c r="A359" s="61"/>
      <c r="B359" s="61"/>
      <c r="C359" s="61"/>
      <c r="D359" s="3"/>
      <c r="E359" s="61"/>
      <c r="F359" s="61"/>
      <c r="G359" s="61"/>
      <c r="H359" s="61"/>
      <c r="I359" s="61"/>
      <c r="J359" s="90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3"/>
    </row>
    <row r="360" spans="1:22">
      <c r="A360" s="61"/>
      <c r="B360" s="61"/>
      <c r="C360" s="61"/>
      <c r="D360" s="3"/>
      <c r="E360" s="61"/>
      <c r="F360" s="61"/>
      <c r="G360" s="61"/>
      <c r="H360" s="61"/>
      <c r="I360" s="61"/>
      <c r="J360" s="90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3"/>
    </row>
    <row r="361" spans="1:22">
      <c r="A361" s="61"/>
      <c r="B361" s="61"/>
      <c r="C361" s="61"/>
      <c r="D361" s="3"/>
      <c r="E361" s="61"/>
      <c r="F361" s="61"/>
      <c r="G361" s="61"/>
      <c r="H361" s="61"/>
      <c r="I361" s="61"/>
      <c r="J361" s="90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3"/>
    </row>
    <row r="362" spans="1:22">
      <c r="A362" s="61"/>
      <c r="B362" s="61"/>
      <c r="C362" s="61"/>
      <c r="D362" s="3"/>
      <c r="E362" s="61"/>
      <c r="F362" s="61"/>
      <c r="G362" s="61"/>
      <c r="H362" s="61"/>
      <c r="I362" s="61"/>
      <c r="J362" s="90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3"/>
    </row>
    <row r="363" spans="1:22">
      <c r="A363" s="61"/>
      <c r="B363" s="61"/>
      <c r="C363" s="61"/>
      <c r="D363" s="3"/>
      <c r="E363" s="61"/>
      <c r="F363" s="61"/>
      <c r="G363" s="61"/>
      <c r="H363" s="61"/>
      <c r="I363" s="61"/>
      <c r="J363" s="90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3"/>
    </row>
    <row r="364" spans="1:22">
      <c r="A364" s="61"/>
      <c r="B364" s="61"/>
      <c r="C364" s="61"/>
      <c r="D364" s="3"/>
      <c r="E364" s="61"/>
      <c r="F364" s="61"/>
      <c r="G364" s="61"/>
      <c r="H364" s="61"/>
      <c r="I364" s="61"/>
      <c r="J364" s="90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3"/>
    </row>
    <row r="365" spans="1:22">
      <c r="A365" s="61"/>
      <c r="B365" s="61"/>
      <c r="C365" s="61"/>
      <c r="D365" s="3"/>
      <c r="E365" s="61"/>
      <c r="F365" s="61"/>
      <c r="G365" s="61"/>
      <c r="H365" s="61"/>
      <c r="I365" s="61"/>
      <c r="J365" s="90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3"/>
    </row>
    <row r="366" spans="1:22">
      <c r="A366" s="61"/>
      <c r="B366" s="61"/>
      <c r="C366" s="61"/>
      <c r="D366" s="3"/>
      <c r="E366" s="61"/>
      <c r="F366" s="61"/>
      <c r="G366" s="61"/>
      <c r="H366" s="61"/>
      <c r="I366" s="61"/>
      <c r="J366" s="90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3"/>
    </row>
    <row r="367" spans="1:22">
      <c r="A367" s="61"/>
      <c r="B367" s="61"/>
      <c r="C367" s="61"/>
      <c r="D367" s="3"/>
      <c r="E367" s="61"/>
      <c r="F367" s="61"/>
      <c r="G367" s="61"/>
      <c r="H367" s="61"/>
      <c r="I367" s="61"/>
      <c r="J367" s="90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3"/>
    </row>
    <row r="368" spans="1:22">
      <c r="A368" s="61"/>
      <c r="B368" s="61"/>
      <c r="C368" s="61"/>
      <c r="D368" s="3"/>
      <c r="E368" s="61"/>
      <c r="F368" s="61"/>
      <c r="G368" s="61"/>
      <c r="H368" s="61"/>
      <c r="I368" s="61"/>
      <c r="J368" s="90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3"/>
    </row>
    <row r="369" spans="1:22">
      <c r="A369" s="61"/>
      <c r="B369" s="61"/>
      <c r="C369" s="61"/>
      <c r="D369" s="3"/>
      <c r="E369" s="61"/>
      <c r="F369" s="61"/>
      <c r="G369" s="61"/>
      <c r="H369" s="61"/>
      <c r="I369" s="61"/>
      <c r="J369" s="90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3"/>
    </row>
    <row r="370" spans="1:22">
      <c r="A370" s="61"/>
      <c r="B370" s="61"/>
      <c r="C370" s="61"/>
      <c r="D370" s="3"/>
      <c r="E370" s="61"/>
      <c r="F370" s="61"/>
      <c r="G370" s="61"/>
      <c r="H370" s="61"/>
      <c r="I370" s="61"/>
      <c r="J370" s="90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3"/>
    </row>
    <row r="371" spans="1:22">
      <c r="A371" s="61"/>
      <c r="B371" s="61"/>
      <c r="C371" s="61"/>
      <c r="D371" s="3"/>
      <c r="E371" s="61"/>
      <c r="F371" s="61"/>
      <c r="G371" s="61"/>
      <c r="H371" s="61"/>
      <c r="I371" s="61"/>
      <c r="J371" s="90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3"/>
    </row>
    <row r="372" spans="1:22">
      <c r="A372" s="61"/>
      <c r="B372" s="61"/>
      <c r="C372" s="61"/>
      <c r="D372" s="3"/>
      <c r="E372" s="61"/>
      <c r="F372" s="61"/>
      <c r="G372" s="61"/>
      <c r="H372" s="61"/>
      <c r="I372" s="61"/>
      <c r="J372" s="90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3"/>
    </row>
    <row r="373" spans="1:22">
      <c r="A373" s="61"/>
      <c r="B373" s="61"/>
      <c r="C373" s="61"/>
      <c r="D373" s="3"/>
      <c r="E373" s="61"/>
      <c r="F373" s="61"/>
      <c r="G373" s="61"/>
      <c r="H373" s="61"/>
      <c r="I373" s="61"/>
      <c r="J373" s="90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3"/>
    </row>
    <row r="374" spans="1:22">
      <c r="A374" s="61"/>
      <c r="B374" s="61"/>
      <c r="C374" s="61"/>
      <c r="D374" s="3"/>
      <c r="E374" s="61"/>
      <c r="F374" s="61"/>
      <c r="G374" s="61"/>
      <c r="H374" s="61"/>
      <c r="I374" s="61"/>
      <c r="J374" s="90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3"/>
    </row>
    <row r="375" spans="1:22">
      <c r="A375" s="61"/>
      <c r="B375" s="61"/>
      <c r="C375" s="61"/>
      <c r="D375" s="3"/>
      <c r="E375" s="61"/>
      <c r="F375" s="61"/>
      <c r="G375" s="61"/>
      <c r="H375" s="61"/>
      <c r="I375" s="61"/>
      <c r="J375" s="90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3"/>
    </row>
    <row r="376" spans="1:22">
      <c r="A376" s="61"/>
      <c r="B376" s="61"/>
      <c r="C376" s="61"/>
      <c r="D376" s="3"/>
      <c r="E376" s="61"/>
      <c r="F376" s="61"/>
      <c r="G376" s="61"/>
      <c r="H376" s="61"/>
      <c r="I376" s="61"/>
      <c r="J376" s="90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3"/>
    </row>
    <row r="377" spans="1:22">
      <c r="A377" s="61"/>
      <c r="B377" s="61"/>
      <c r="C377" s="61"/>
      <c r="D377" s="3"/>
      <c r="E377" s="61"/>
      <c r="F377" s="61"/>
      <c r="G377" s="61"/>
      <c r="H377" s="61"/>
      <c r="I377" s="61"/>
      <c r="J377" s="90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3"/>
    </row>
    <row r="378" spans="1:22">
      <c r="A378" s="61"/>
      <c r="B378" s="61"/>
      <c r="C378" s="61"/>
      <c r="D378" s="3"/>
      <c r="E378" s="61"/>
      <c r="F378" s="61"/>
      <c r="G378" s="61"/>
      <c r="H378" s="61"/>
      <c r="I378" s="61"/>
      <c r="J378" s="90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3"/>
    </row>
    <row r="379" spans="1:22">
      <c r="A379" s="61"/>
      <c r="B379" s="61"/>
      <c r="C379" s="61"/>
      <c r="D379" s="3"/>
      <c r="E379" s="61"/>
      <c r="F379" s="61"/>
      <c r="G379" s="61"/>
      <c r="H379" s="61"/>
      <c r="I379" s="61"/>
      <c r="J379" s="90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3"/>
    </row>
    <row r="380" spans="1:22">
      <c r="A380" s="61"/>
      <c r="B380" s="61"/>
      <c r="C380" s="61"/>
      <c r="D380" s="3"/>
      <c r="E380" s="61"/>
      <c r="F380" s="61"/>
      <c r="G380" s="61"/>
      <c r="H380" s="61"/>
      <c r="I380" s="61"/>
      <c r="J380" s="90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3"/>
    </row>
    <row r="381" spans="1:22">
      <c r="A381" s="61"/>
      <c r="B381" s="61"/>
      <c r="C381" s="61"/>
      <c r="D381" s="3"/>
      <c r="E381" s="61"/>
      <c r="F381" s="61"/>
      <c r="G381" s="61"/>
      <c r="H381" s="61"/>
      <c r="I381" s="61"/>
      <c r="J381" s="90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3"/>
    </row>
    <row r="382" spans="1:22">
      <c r="A382" s="61"/>
      <c r="B382" s="61"/>
      <c r="C382" s="61"/>
      <c r="D382" s="3"/>
      <c r="E382" s="61"/>
      <c r="F382" s="61"/>
      <c r="G382" s="61"/>
      <c r="H382" s="61"/>
      <c r="I382" s="61"/>
      <c r="J382" s="90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3"/>
    </row>
    <row r="383" spans="1:22">
      <c r="A383" s="61"/>
      <c r="B383" s="61"/>
      <c r="C383" s="61"/>
      <c r="D383" s="3"/>
      <c r="E383" s="61"/>
      <c r="F383" s="61"/>
      <c r="G383" s="61"/>
      <c r="H383" s="61"/>
      <c r="I383" s="61"/>
      <c r="J383" s="90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3"/>
    </row>
    <row r="384" spans="1:22">
      <c r="A384" s="61"/>
      <c r="B384" s="61"/>
      <c r="C384" s="61"/>
      <c r="D384" s="3"/>
      <c r="E384" s="61"/>
      <c r="F384" s="61"/>
      <c r="G384" s="61"/>
      <c r="H384" s="61"/>
      <c r="I384" s="61"/>
      <c r="J384" s="90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3"/>
    </row>
    <row r="385" spans="1:22">
      <c r="A385" s="61"/>
      <c r="B385" s="61"/>
      <c r="C385" s="61"/>
      <c r="D385" s="3"/>
      <c r="E385" s="61"/>
      <c r="F385" s="61"/>
      <c r="G385" s="61"/>
      <c r="H385" s="61"/>
      <c r="I385" s="61"/>
      <c r="J385" s="90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3"/>
    </row>
    <row r="386" spans="1:22">
      <c r="A386" s="61"/>
      <c r="B386" s="61"/>
      <c r="C386" s="61"/>
      <c r="D386" s="3"/>
      <c r="E386" s="61"/>
      <c r="F386" s="61"/>
      <c r="G386" s="61"/>
      <c r="H386" s="61"/>
      <c r="I386" s="61"/>
      <c r="J386" s="90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3"/>
    </row>
    <row r="387" spans="1:22">
      <c r="A387" s="61"/>
      <c r="B387" s="61"/>
      <c r="C387" s="61"/>
      <c r="D387" s="3"/>
      <c r="E387" s="61"/>
      <c r="F387" s="61"/>
      <c r="G387" s="61"/>
      <c r="H387" s="61"/>
      <c r="I387" s="61"/>
      <c r="J387" s="90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3"/>
    </row>
    <row r="388" spans="1:22">
      <c r="A388" s="61"/>
      <c r="B388" s="61"/>
      <c r="C388" s="61"/>
      <c r="D388" s="3"/>
      <c r="E388" s="61"/>
      <c r="F388" s="61"/>
      <c r="G388" s="61"/>
      <c r="H388" s="61"/>
      <c r="I388" s="61"/>
      <c r="J388" s="90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3"/>
    </row>
    <row r="389" spans="1:22">
      <c r="A389" s="61"/>
      <c r="B389" s="61"/>
      <c r="C389" s="61"/>
      <c r="D389" s="3"/>
      <c r="E389" s="61"/>
      <c r="F389" s="61"/>
      <c r="G389" s="61"/>
      <c r="H389" s="61"/>
      <c r="I389" s="61"/>
      <c r="J389" s="90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3"/>
    </row>
    <row r="390" spans="1:22">
      <c r="A390" s="61"/>
      <c r="B390" s="61"/>
      <c r="C390" s="61"/>
      <c r="D390" s="3"/>
      <c r="E390" s="61"/>
      <c r="F390" s="61"/>
      <c r="G390" s="61"/>
      <c r="H390" s="61"/>
      <c r="I390" s="61"/>
      <c r="J390" s="90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3"/>
    </row>
    <row r="391" spans="1:22">
      <c r="A391" s="61"/>
      <c r="B391" s="61"/>
      <c r="C391" s="61"/>
      <c r="D391" s="3"/>
      <c r="E391" s="61"/>
      <c r="F391" s="61"/>
      <c r="G391" s="61"/>
      <c r="H391" s="61"/>
      <c r="I391" s="61"/>
      <c r="J391" s="90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3"/>
    </row>
    <row r="392" spans="1:22">
      <c r="A392" s="61"/>
      <c r="B392" s="61"/>
      <c r="C392" s="61"/>
      <c r="D392" s="3"/>
      <c r="E392" s="61"/>
      <c r="F392" s="61"/>
      <c r="G392" s="61"/>
      <c r="H392" s="61"/>
      <c r="I392" s="61"/>
      <c r="J392" s="90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3"/>
    </row>
    <row r="393" spans="1:22">
      <c r="A393" s="61"/>
      <c r="B393" s="61"/>
      <c r="C393" s="61"/>
      <c r="D393" s="3"/>
      <c r="E393" s="61"/>
      <c r="F393" s="61"/>
      <c r="G393" s="61"/>
      <c r="H393" s="61"/>
      <c r="I393" s="61"/>
      <c r="J393" s="90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3"/>
    </row>
    <row r="394" spans="1:22">
      <c r="A394" s="61"/>
      <c r="B394" s="61"/>
      <c r="C394" s="61"/>
      <c r="D394" s="3"/>
      <c r="E394" s="61"/>
      <c r="F394" s="61"/>
      <c r="G394" s="61"/>
      <c r="H394" s="61"/>
      <c r="I394" s="61"/>
      <c r="J394" s="90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3"/>
    </row>
    <row r="395" spans="1:22">
      <c r="A395" s="61"/>
      <c r="B395" s="61"/>
      <c r="C395" s="61"/>
      <c r="D395" s="3"/>
      <c r="E395" s="61"/>
      <c r="F395" s="61"/>
      <c r="G395" s="61"/>
      <c r="H395" s="61"/>
      <c r="I395" s="61"/>
      <c r="J395" s="90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3"/>
    </row>
    <row r="396" spans="1:22">
      <c r="A396" s="61"/>
      <c r="B396" s="61"/>
      <c r="C396" s="61"/>
      <c r="D396" s="3"/>
      <c r="E396" s="61"/>
      <c r="F396" s="61"/>
      <c r="G396" s="61"/>
      <c r="H396" s="61"/>
      <c r="I396" s="61"/>
      <c r="J396" s="90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3"/>
    </row>
    <row r="397" spans="1:22">
      <c r="A397" s="61"/>
      <c r="B397" s="61"/>
      <c r="C397" s="61"/>
      <c r="D397" s="3"/>
      <c r="E397" s="61"/>
      <c r="F397" s="61"/>
      <c r="G397" s="61"/>
      <c r="H397" s="61"/>
      <c r="I397" s="61"/>
      <c r="J397" s="90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3"/>
    </row>
    <row r="398" spans="1:22">
      <c r="A398" s="61"/>
      <c r="B398" s="61"/>
      <c r="C398" s="61"/>
      <c r="D398" s="3"/>
      <c r="E398" s="61"/>
      <c r="F398" s="61"/>
      <c r="G398" s="61"/>
      <c r="H398" s="61"/>
      <c r="I398" s="61"/>
      <c r="J398" s="90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3"/>
    </row>
    <row r="399" spans="1:22">
      <c r="A399" s="61"/>
      <c r="B399" s="61"/>
      <c r="C399" s="61"/>
      <c r="D399" s="3"/>
      <c r="E399" s="61"/>
      <c r="F399" s="61"/>
      <c r="G399" s="61"/>
      <c r="H399" s="61"/>
      <c r="I399" s="61"/>
      <c r="J399" s="90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3"/>
    </row>
    <row r="400" spans="1:22">
      <c r="A400" s="61"/>
      <c r="B400" s="61"/>
      <c r="C400" s="61"/>
      <c r="D400" s="3"/>
      <c r="E400" s="61"/>
      <c r="F400" s="61"/>
      <c r="G400" s="61"/>
      <c r="H400" s="61"/>
      <c r="I400" s="61"/>
      <c r="J400" s="90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3"/>
    </row>
    <row r="401" spans="1:22">
      <c r="A401" s="61"/>
      <c r="B401" s="61"/>
      <c r="C401" s="61"/>
      <c r="D401" s="3"/>
      <c r="E401" s="61"/>
      <c r="F401" s="61"/>
      <c r="G401" s="61"/>
      <c r="H401" s="61"/>
      <c r="I401" s="61"/>
      <c r="J401" s="90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3"/>
    </row>
    <row r="402" spans="1:22">
      <c r="A402" s="61"/>
      <c r="B402" s="61"/>
      <c r="C402" s="61"/>
      <c r="D402" s="3"/>
      <c r="E402" s="61"/>
      <c r="F402" s="61"/>
      <c r="G402" s="61"/>
      <c r="H402" s="61"/>
      <c r="I402" s="61"/>
      <c r="J402" s="90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3"/>
    </row>
    <row r="403" spans="1:22">
      <c r="A403" s="61"/>
      <c r="B403" s="61"/>
      <c r="C403" s="61"/>
      <c r="D403" s="3"/>
      <c r="E403" s="61"/>
      <c r="F403" s="61"/>
      <c r="G403" s="61"/>
      <c r="H403" s="61"/>
      <c r="I403" s="61"/>
      <c r="J403" s="90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3"/>
    </row>
    <row r="404" spans="1:22">
      <c r="A404" s="61"/>
      <c r="B404" s="61"/>
      <c r="C404" s="61"/>
      <c r="D404" s="3"/>
      <c r="E404" s="61"/>
      <c r="F404" s="61"/>
      <c r="G404" s="61"/>
      <c r="H404" s="61"/>
      <c r="I404" s="61"/>
      <c r="J404" s="90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3"/>
    </row>
    <row r="405" spans="1:22">
      <c r="A405" s="61"/>
      <c r="B405" s="61"/>
      <c r="C405" s="61"/>
      <c r="D405" s="3"/>
      <c r="E405" s="61"/>
      <c r="F405" s="61"/>
      <c r="G405" s="61"/>
      <c r="H405" s="61"/>
      <c r="I405" s="61"/>
      <c r="J405" s="90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3"/>
    </row>
    <row r="406" spans="1:22">
      <c r="A406" s="61"/>
      <c r="B406" s="61"/>
      <c r="C406" s="61"/>
      <c r="D406" s="3"/>
      <c r="E406" s="61"/>
      <c r="F406" s="61"/>
      <c r="G406" s="61"/>
      <c r="H406" s="61"/>
      <c r="I406" s="61"/>
      <c r="J406" s="90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3"/>
    </row>
    <row r="407" spans="1:22">
      <c r="A407" s="61"/>
      <c r="B407" s="61"/>
      <c r="C407" s="61"/>
      <c r="D407" s="3"/>
      <c r="E407" s="61"/>
      <c r="F407" s="61"/>
      <c r="G407" s="61"/>
      <c r="H407" s="61"/>
      <c r="I407" s="61"/>
      <c r="J407" s="90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3"/>
    </row>
    <row r="408" spans="1:22">
      <c r="A408" s="61"/>
      <c r="B408" s="61"/>
      <c r="C408" s="61"/>
      <c r="D408" s="3"/>
      <c r="E408" s="61"/>
      <c r="F408" s="61"/>
      <c r="G408" s="61"/>
      <c r="H408" s="61"/>
      <c r="I408" s="61"/>
      <c r="J408" s="90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3"/>
    </row>
    <row r="409" spans="1:22">
      <c r="A409" s="61"/>
      <c r="B409" s="61"/>
      <c r="C409" s="61"/>
      <c r="D409" s="3"/>
      <c r="E409" s="61"/>
      <c r="F409" s="61"/>
      <c r="G409" s="61"/>
      <c r="H409" s="61"/>
      <c r="I409" s="61"/>
      <c r="J409" s="90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3"/>
    </row>
    <row r="410" spans="1:22">
      <c r="A410" s="61"/>
      <c r="B410" s="61"/>
      <c r="C410" s="61"/>
      <c r="D410" s="3"/>
      <c r="E410" s="61"/>
      <c r="F410" s="61"/>
      <c r="G410" s="61"/>
      <c r="H410" s="61"/>
      <c r="I410" s="61"/>
      <c r="J410" s="90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3"/>
    </row>
    <row r="411" spans="1:22">
      <c r="A411" s="61"/>
      <c r="B411" s="61"/>
      <c r="C411" s="61"/>
      <c r="D411" s="3"/>
      <c r="E411" s="61"/>
      <c r="F411" s="61"/>
      <c r="G411" s="61"/>
      <c r="H411" s="61"/>
      <c r="I411" s="61"/>
      <c r="J411" s="90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3"/>
    </row>
    <row r="412" spans="1:22">
      <c r="A412" s="61"/>
      <c r="B412" s="61"/>
      <c r="C412" s="61"/>
      <c r="D412" s="3"/>
      <c r="E412" s="61"/>
      <c r="F412" s="61"/>
      <c r="G412" s="61"/>
      <c r="H412" s="61"/>
      <c r="I412" s="61"/>
      <c r="J412" s="90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3"/>
    </row>
    <row r="413" spans="1:22">
      <c r="A413" s="61"/>
      <c r="B413" s="61"/>
      <c r="C413" s="61"/>
      <c r="D413" s="3"/>
      <c r="E413" s="61"/>
      <c r="F413" s="61"/>
      <c r="G413" s="61"/>
      <c r="H413" s="61"/>
      <c r="I413" s="61"/>
      <c r="J413" s="90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3"/>
    </row>
    <row r="414" spans="1:22">
      <c r="A414" s="61"/>
      <c r="B414" s="61"/>
      <c r="C414" s="61"/>
      <c r="D414" s="3"/>
      <c r="E414" s="61"/>
      <c r="F414" s="61"/>
      <c r="G414" s="61"/>
      <c r="H414" s="61"/>
      <c r="I414" s="61"/>
      <c r="J414" s="90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3"/>
    </row>
    <row r="415" spans="1:22">
      <c r="A415" s="61"/>
      <c r="B415" s="61"/>
      <c r="C415" s="61"/>
      <c r="D415" s="3"/>
      <c r="E415" s="61"/>
      <c r="F415" s="61"/>
      <c r="G415" s="61"/>
      <c r="H415" s="61"/>
      <c r="I415" s="61"/>
      <c r="J415" s="90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3"/>
    </row>
  </sheetData>
  <sortState ref="A1:V260">
    <sortCondition ref="D1"/>
  </sortState>
  <phoneticPr fontId="0" type="noConversion"/>
  <conditionalFormatting sqref="V2:V1048576">
    <cfRule type="cellIs" dxfId="0" priority="1" stopIfTrue="1" operator="greaterThanOrEqual">
      <formula>8</formula>
    </cfRule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7"/>
  <dimension ref="A1:S80"/>
  <sheetViews>
    <sheetView workbookViewId="0">
      <selection activeCell="D42" sqref="D42"/>
    </sheetView>
  </sheetViews>
  <sheetFormatPr defaultRowHeight="12.75"/>
  <cols>
    <col min="1" max="1" width="4.5703125" customWidth="1"/>
    <col min="2" max="2" width="22.28515625" bestFit="1" customWidth="1"/>
    <col min="3" max="3" width="6.7109375" customWidth="1"/>
    <col min="4" max="5" width="6.28515625" customWidth="1"/>
    <col min="6" max="6" width="20.42578125" customWidth="1"/>
    <col min="7" max="7" width="4.28515625" bestFit="1" customWidth="1"/>
    <col min="8" max="8" width="15.140625" customWidth="1"/>
    <col min="9" max="9" width="4.28515625" bestFit="1" customWidth="1"/>
    <col min="10" max="10" width="14" customWidth="1"/>
    <col min="11" max="11" width="5" customWidth="1"/>
    <col min="12" max="12" width="12.5703125" customWidth="1"/>
    <col min="13" max="13" width="5.5703125" customWidth="1"/>
    <col min="14" max="14" width="14.42578125" customWidth="1"/>
    <col min="15" max="15" width="4.5703125" customWidth="1"/>
    <col min="16" max="16" width="17" bestFit="1" customWidth="1"/>
    <col min="17" max="17" width="6.7109375" customWidth="1"/>
    <col min="18" max="18" width="21.140625" bestFit="1" customWidth="1"/>
    <col min="19" max="19" width="17.7109375" bestFit="1" customWidth="1"/>
  </cols>
  <sheetData>
    <row r="1" spans="1:19">
      <c r="A1" t="s">
        <v>399</v>
      </c>
      <c r="B1" t="s">
        <v>137</v>
      </c>
      <c r="C1" t="s">
        <v>349</v>
      </c>
      <c r="D1" t="s">
        <v>266</v>
      </c>
      <c r="F1" t="s">
        <v>137</v>
      </c>
      <c r="G1" t="s">
        <v>349</v>
      </c>
      <c r="H1" t="s">
        <v>137</v>
      </c>
      <c r="I1" t="s">
        <v>349</v>
      </c>
      <c r="J1" t="s">
        <v>137</v>
      </c>
      <c r="K1" t="s">
        <v>349</v>
      </c>
      <c r="L1" t="s">
        <v>137</v>
      </c>
      <c r="M1" t="s">
        <v>349</v>
      </c>
      <c r="N1" t="s">
        <v>137</v>
      </c>
      <c r="O1" t="s">
        <v>349</v>
      </c>
      <c r="P1" t="s">
        <v>137</v>
      </c>
      <c r="Q1" t="s">
        <v>349</v>
      </c>
      <c r="R1" t="s">
        <v>137</v>
      </c>
      <c r="S1" t="s">
        <v>349</v>
      </c>
    </row>
    <row r="2" spans="1:19">
      <c r="A2" s="77">
        <v>1</v>
      </c>
      <c r="B2" s="115" t="s">
        <v>90</v>
      </c>
      <c r="C2" s="80" t="str">
        <f>VLOOKUP(B2,AgeCalc!$C$1:$D$290,2,FALSE)</f>
        <v>M</v>
      </c>
      <c r="D2">
        <v>50</v>
      </c>
      <c r="E2" s="51"/>
      <c r="F2" t="s">
        <v>785</v>
      </c>
      <c r="G2" t="s">
        <v>350</v>
      </c>
      <c r="H2" t="s">
        <v>248</v>
      </c>
      <c r="I2" t="s">
        <v>351</v>
      </c>
      <c r="L2" t="s">
        <v>325</v>
      </c>
      <c r="M2" t="s">
        <v>351</v>
      </c>
      <c r="P2" s="3" t="s">
        <v>850</v>
      </c>
      <c r="Q2" s="3" t="s">
        <v>476</v>
      </c>
      <c r="R2" t="s">
        <v>802</v>
      </c>
      <c r="S2" t="s">
        <v>351</v>
      </c>
    </row>
    <row r="3" spans="1:19">
      <c r="A3" s="77">
        <v>2</v>
      </c>
      <c r="B3" s="115" t="s">
        <v>339</v>
      </c>
      <c r="C3" s="80" t="str">
        <f>VLOOKUP(B3,AgeCalc!$C$1:$D$290,2,FALSE)</f>
        <v>M</v>
      </c>
      <c r="D3">
        <v>49</v>
      </c>
      <c r="E3" s="51"/>
      <c r="F3" t="s">
        <v>120</v>
      </c>
      <c r="G3" t="s">
        <v>350</v>
      </c>
      <c r="H3" t="s">
        <v>500</v>
      </c>
      <c r="I3" t="s">
        <v>351</v>
      </c>
      <c r="J3" t="s">
        <v>290</v>
      </c>
      <c r="K3" t="s">
        <v>351</v>
      </c>
      <c r="L3" t="s">
        <v>91</v>
      </c>
      <c r="M3" t="s">
        <v>351</v>
      </c>
    </row>
    <row r="4" spans="1:19">
      <c r="A4" s="77">
        <v>3</v>
      </c>
      <c r="B4" s="115" t="s">
        <v>89</v>
      </c>
      <c r="C4" s="80" t="str">
        <f>VLOOKUP(B4,AgeCalc!$C$1:$D$290,2,FALSE)</f>
        <v>M</v>
      </c>
      <c r="D4">
        <v>48</v>
      </c>
      <c r="E4" s="51"/>
      <c r="F4" t="s">
        <v>458</v>
      </c>
      <c r="G4" t="s">
        <v>350</v>
      </c>
      <c r="H4" t="s">
        <v>406</v>
      </c>
      <c r="I4" t="s">
        <v>351</v>
      </c>
      <c r="L4" t="s">
        <v>806</v>
      </c>
      <c r="M4" t="s">
        <v>351</v>
      </c>
      <c r="N4" t="s">
        <v>295</v>
      </c>
      <c r="O4" t="s">
        <v>351</v>
      </c>
      <c r="P4" t="s">
        <v>828</v>
      </c>
      <c r="Q4" t="s">
        <v>351</v>
      </c>
    </row>
    <row r="5" spans="1:19">
      <c r="A5" s="77">
        <v>4</v>
      </c>
      <c r="B5" s="115" t="s">
        <v>250</v>
      </c>
      <c r="C5" s="80" t="str">
        <f>VLOOKUP(B5,AgeCalc!$C$1:$D$290,2,FALSE)</f>
        <v>M</v>
      </c>
      <c r="D5">
        <v>47</v>
      </c>
      <c r="E5" s="51"/>
      <c r="F5" t="s">
        <v>210</v>
      </c>
      <c r="G5" t="s">
        <v>350</v>
      </c>
      <c r="H5" t="s">
        <v>259</v>
      </c>
      <c r="I5" t="s">
        <v>350</v>
      </c>
      <c r="J5" t="s">
        <v>801</v>
      </c>
      <c r="K5" t="s">
        <v>783</v>
      </c>
      <c r="L5" t="s">
        <v>807</v>
      </c>
      <c r="M5" t="s">
        <v>351</v>
      </c>
      <c r="N5" t="s">
        <v>481</v>
      </c>
      <c r="O5" t="s">
        <v>351</v>
      </c>
      <c r="P5" t="s">
        <v>827</v>
      </c>
      <c r="Q5" t="s">
        <v>351</v>
      </c>
    </row>
    <row r="6" spans="1:19">
      <c r="A6" s="77">
        <v>5</v>
      </c>
      <c r="B6" s="115" t="s">
        <v>105</v>
      </c>
      <c r="C6" s="80" t="str">
        <f>VLOOKUP(B6,AgeCalc!$C$1:$D$290,2,FALSE)</f>
        <v>M</v>
      </c>
      <c r="D6">
        <v>46</v>
      </c>
      <c r="E6" s="51"/>
      <c r="F6" t="s">
        <v>454</v>
      </c>
      <c r="G6" t="s">
        <v>350</v>
      </c>
      <c r="H6" t="s">
        <v>793</v>
      </c>
      <c r="I6" t="s">
        <v>350</v>
      </c>
      <c r="L6" t="s">
        <v>489</v>
      </c>
      <c r="M6" t="s">
        <v>351</v>
      </c>
      <c r="N6" t="s">
        <v>106</v>
      </c>
      <c r="O6" t="s">
        <v>351</v>
      </c>
      <c r="P6" t="s">
        <v>118</v>
      </c>
      <c r="Q6" t="s">
        <v>351</v>
      </c>
    </row>
    <row r="7" spans="1:19">
      <c r="A7" s="77">
        <v>6</v>
      </c>
      <c r="B7" s="115" t="s">
        <v>1153</v>
      </c>
      <c r="C7" s="80" t="e">
        <f>VLOOKUP(B7,AgeCalc!$C$1:$D$290,2,FALSE)</f>
        <v>#N/A</v>
      </c>
      <c r="D7">
        <v>0</v>
      </c>
      <c r="E7" s="51"/>
      <c r="F7" t="s">
        <v>853</v>
      </c>
      <c r="G7" t="s">
        <v>350</v>
      </c>
      <c r="H7" t="s">
        <v>794</v>
      </c>
      <c r="I7" t="s">
        <v>784</v>
      </c>
      <c r="L7" t="s">
        <v>809</v>
      </c>
      <c r="M7" t="s">
        <v>351</v>
      </c>
      <c r="N7" t="s">
        <v>86</v>
      </c>
      <c r="O7" t="s">
        <v>351</v>
      </c>
      <c r="R7" s="7" t="s">
        <v>121</v>
      </c>
      <c r="S7" s="58" t="s">
        <v>350</v>
      </c>
    </row>
    <row r="8" spans="1:19">
      <c r="A8" s="77">
        <v>7</v>
      </c>
      <c r="B8" s="115" t="s">
        <v>949</v>
      </c>
      <c r="C8" s="80" t="str">
        <f>VLOOKUP(B8,AgeCalc!$C$1:$D$290,2,FALSE)</f>
        <v>M</v>
      </c>
      <c r="D8">
        <v>45</v>
      </c>
      <c r="E8" s="51"/>
      <c r="J8" t="s">
        <v>109</v>
      </c>
      <c r="K8" t="s">
        <v>351</v>
      </c>
      <c r="L8" t="s">
        <v>114</v>
      </c>
      <c r="M8" t="s">
        <v>351</v>
      </c>
      <c r="P8" t="s">
        <v>814</v>
      </c>
      <c r="Q8" t="s">
        <v>351</v>
      </c>
      <c r="R8" t="s">
        <v>107</v>
      </c>
      <c r="S8" t="s">
        <v>351</v>
      </c>
    </row>
    <row r="9" spans="1:19">
      <c r="A9" s="77">
        <v>8</v>
      </c>
      <c r="B9" s="115" t="s">
        <v>1139</v>
      </c>
      <c r="C9" s="80" t="str">
        <f>VLOOKUP(B9,AgeCalc!$C$1:$D$290,2,FALSE)</f>
        <v>M</v>
      </c>
      <c r="D9">
        <v>44</v>
      </c>
      <c r="E9" s="51"/>
      <c r="F9" t="s">
        <v>786</v>
      </c>
      <c r="G9" t="s">
        <v>350</v>
      </c>
      <c r="H9" t="s">
        <v>124</v>
      </c>
      <c r="I9" t="s">
        <v>350</v>
      </c>
      <c r="J9" t="s">
        <v>502</v>
      </c>
      <c r="K9" t="s">
        <v>351</v>
      </c>
      <c r="L9" t="s">
        <v>808</v>
      </c>
      <c r="M9" t="s">
        <v>351</v>
      </c>
      <c r="N9" t="s">
        <v>486</v>
      </c>
      <c r="O9" t="s">
        <v>783</v>
      </c>
      <c r="R9" t="s">
        <v>811</v>
      </c>
      <c r="S9" t="s">
        <v>351</v>
      </c>
    </row>
    <row r="10" spans="1:19">
      <c r="A10" s="77">
        <v>9</v>
      </c>
      <c r="B10" s="115" t="s">
        <v>1154</v>
      </c>
      <c r="C10" s="80" t="str">
        <f>VLOOKUP(B10,AgeCalc!$C$1:$D$290,2,FALSE)</f>
        <v>M</v>
      </c>
      <c r="D10">
        <v>43</v>
      </c>
      <c r="E10" s="51"/>
      <c r="F10" t="s">
        <v>787</v>
      </c>
      <c r="G10" t="s">
        <v>350</v>
      </c>
      <c r="H10" t="s">
        <v>480</v>
      </c>
      <c r="I10" t="s">
        <v>350</v>
      </c>
      <c r="J10" t="s">
        <v>192</v>
      </c>
      <c r="K10" t="s">
        <v>351</v>
      </c>
      <c r="L10" t="s">
        <v>466</v>
      </c>
      <c r="M10" t="s">
        <v>351</v>
      </c>
      <c r="N10" t="s">
        <v>395</v>
      </c>
      <c r="O10" t="s">
        <v>350</v>
      </c>
      <c r="P10" t="s">
        <v>315</v>
      </c>
      <c r="Q10" t="s">
        <v>351</v>
      </c>
    </row>
    <row r="11" spans="1:19">
      <c r="A11" s="77">
        <v>10</v>
      </c>
      <c r="B11" s="115" t="s">
        <v>400</v>
      </c>
      <c r="C11" s="80" t="str">
        <f>VLOOKUP(B11,AgeCalc!$C$1:$D$290,2,FALSE)</f>
        <v>m</v>
      </c>
      <c r="D11">
        <v>42</v>
      </c>
      <c r="E11" s="51"/>
      <c r="F11" t="s">
        <v>297</v>
      </c>
      <c r="G11" t="s">
        <v>350</v>
      </c>
      <c r="H11" t="s">
        <v>193</v>
      </c>
      <c r="I11" t="s">
        <v>350</v>
      </c>
      <c r="J11" t="s">
        <v>846</v>
      </c>
      <c r="K11" t="s">
        <v>350</v>
      </c>
      <c r="L11" t="s">
        <v>247</v>
      </c>
      <c r="M11" t="s">
        <v>351</v>
      </c>
      <c r="N11" t="s">
        <v>96</v>
      </c>
      <c r="O11" t="s">
        <v>351</v>
      </c>
      <c r="R11" t="s">
        <v>97</v>
      </c>
      <c r="S11" t="s">
        <v>351</v>
      </c>
    </row>
    <row r="12" spans="1:19">
      <c r="A12" s="77">
        <v>11</v>
      </c>
      <c r="B12" s="115" t="s">
        <v>205</v>
      </c>
      <c r="C12" s="80" t="str">
        <f>VLOOKUP(B12,AgeCalc!$C$1:$D$290,2,FALSE)</f>
        <v>M</v>
      </c>
      <c r="D12" s="3">
        <v>41</v>
      </c>
      <c r="E12" s="51"/>
      <c r="F12" t="s">
        <v>397</v>
      </c>
      <c r="G12" t="s">
        <v>351</v>
      </c>
      <c r="J12" t="s">
        <v>227</v>
      </c>
      <c r="K12" t="s">
        <v>351</v>
      </c>
      <c r="L12" t="s">
        <v>255</v>
      </c>
      <c r="M12" t="s">
        <v>351</v>
      </c>
      <c r="N12" t="s">
        <v>115</v>
      </c>
      <c r="O12" t="s">
        <v>351</v>
      </c>
      <c r="P12" t="s">
        <v>473</v>
      </c>
      <c r="Q12" t="s">
        <v>351</v>
      </c>
      <c r="R12" t="s">
        <v>410</v>
      </c>
      <c r="S12" t="s">
        <v>351</v>
      </c>
    </row>
    <row r="13" spans="1:19">
      <c r="A13" s="77">
        <v>12</v>
      </c>
      <c r="B13" s="115" t="s">
        <v>951</v>
      </c>
      <c r="C13" s="80" t="str">
        <f>VLOOKUP(B13,AgeCalc!$C$1:$D$290,2,FALSE)</f>
        <v>M</v>
      </c>
      <c r="D13" s="3">
        <v>40</v>
      </c>
      <c r="E13" s="51"/>
      <c r="H13" t="s">
        <v>130</v>
      </c>
      <c r="I13" t="s">
        <v>350</v>
      </c>
      <c r="L13" t="s">
        <v>340</v>
      </c>
      <c r="M13" t="s">
        <v>351</v>
      </c>
      <c r="N13" t="s">
        <v>104</v>
      </c>
      <c r="O13" t="s">
        <v>351</v>
      </c>
      <c r="P13" t="s">
        <v>134</v>
      </c>
      <c r="Q13" t="s">
        <v>350</v>
      </c>
    </row>
    <row r="14" spans="1:19">
      <c r="A14" s="77">
        <v>13</v>
      </c>
      <c r="B14" s="115" t="s">
        <v>201</v>
      </c>
      <c r="C14" s="80" t="str">
        <f>VLOOKUP(B14,AgeCalc!$C$1:$D$290,2,FALSE)</f>
        <v>M</v>
      </c>
      <c r="D14" s="3">
        <v>39</v>
      </c>
      <c r="E14" s="51"/>
      <c r="F14" t="s">
        <v>789</v>
      </c>
      <c r="G14" t="s">
        <v>350</v>
      </c>
      <c r="H14" t="s">
        <v>132</v>
      </c>
      <c r="I14" t="s">
        <v>350</v>
      </c>
      <c r="J14" t="s">
        <v>803</v>
      </c>
      <c r="K14" t="s">
        <v>783</v>
      </c>
      <c r="N14" t="s">
        <v>409</v>
      </c>
      <c r="O14" t="s">
        <v>351</v>
      </c>
      <c r="P14" t="s">
        <v>796</v>
      </c>
      <c r="Q14" t="s">
        <v>350</v>
      </c>
      <c r="R14" t="s">
        <v>204</v>
      </c>
      <c r="S14" t="s">
        <v>350</v>
      </c>
    </row>
    <row r="15" spans="1:19">
      <c r="A15" s="77">
        <v>14</v>
      </c>
      <c r="B15" s="115" t="s">
        <v>980</v>
      </c>
      <c r="C15" s="80" t="str">
        <f>VLOOKUP(B15,AgeCalc!$C$1:$D$290,2,FALSE)</f>
        <v>M</v>
      </c>
      <c r="D15" s="3">
        <v>38</v>
      </c>
      <c r="E15" s="51"/>
      <c r="F15" t="s">
        <v>384</v>
      </c>
      <c r="G15" t="s">
        <v>350</v>
      </c>
      <c r="H15" t="s">
        <v>257</v>
      </c>
      <c r="I15" t="s">
        <v>350</v>
      </c>
      <c r="J15" t="s">
        <v>804</v>
      </c>
      <c r="K15" t="s">
        <v>783</v>
      </c>
      <c r="L15" t="s">
        <v>810</v>
      </c>
      <c r="M15" t="s">
        <v>351</v>
      </c>
      <c r="N15" t="s">
        <v>813</v>
      </c>
      <c r="O15" t="s">
        <v>351</v>
      </c>
      <c r="P15" t="s">
        <v>133</v>
      </c>
      <c r="Q15" s="3" t="s">
        <v>350</v>
      </c>
      <c r="R15" t="s">
        <v>83</v>
      </c>
      <c r="S15" t="s">
        <v>351</v>
      </c>
    </row>
    <row r="16" spans="1:19">
      <c r="A16" s="77">
        <v>15</v>
      </c>
      <c r="B16" s="115" t="s">
        <v>914</v>
      </c>
      <c r="C16" s="80" t="str">
        <f>VLOOKUP(B16,AgeCalc!$C$1:$D$290,2,FALSE)</f>
        <v>F</v>
      </c>
      <c r="D16" s="3">
        <v>50</v>
      </c>
      <c r="E16" s="51"/>
      <c r="F16" t="s">
        <v>323</v>
      </c>
      <c r="G16" t="s">
        <v>350</v>
      </c>
      <c r="H16" t="s">
        <v>472</v>
      </c>
      <c r="I16" t="s">
        <v>351</v>
      </c>
      <c r="J16" t="s">
        <v>226</v>
      </c>
      <c r="K16" t="s">
        <v>351</v>
      </c>
      <c r="L16" t="s">
        <v>396</v>
      </c>
      <c r="M16" t="s">
        <v>351</v>
      </c>
    </row>
    <row r="17" spans="1:19">
      <c r="A17" s="77">
        <v>16</v>
      </c>
      <c r="B17" s="115" t="s">
        <v>227</v>
      </c>
      <c r="C17" s="80" t="str">
        <f>VLOOKUP(B17,AgeCalc!$C$1:$D$290,2,FALSE)</f>
        <v>M</v>
      </c>
      <c r="D17" s="3">
        <v>37</v>
      </c>
      <c r="E17" s="51"/>
      <c r="F17" t="s">
        <v>791</v>
      </c>
      <c r="G17" t="s">
        <v>350</v>
      </c>
      <c r="H17" t="s">
        <v>455</v>
      </c>
      <c r="I17" t="s">
        <v>350</v>
      </c>
      <c r="J17" t="s">
        <v>117</v>
      </c>
      <c r="K17" t="s">
        <v>351</v>
      </c>
      <c r="L17" t="s">
        <v>111</v>
      </c>
      <c r="M17" t="s">
        <v>351</v>
      </c>
      <c r="N17" t="s">
        <v>469</v>
      </c>
      <c r="O17" t="s">
        <v>351</v>
      </c>
      <c r="R17" t="s">
        <v>94</v>
      </c>
      <c r="S17" t="s">
        <v>351</v>
      </c>
    </row>
    <row r="18" spans="1:19">
      <c r="A18" s="77">
        <v>17</v>
      </c>
      <c r="B18" s="115" t="s">
        <v>224</v>
      </c>
      <c r="C18" s="80" t="str">
        <f>VLOOKUP(B18,AgeCalc!$C$1:$D$290,2,FALSE)</f>
        <v>F</v>
      </c>
      <c r="D18" s="3">
        <v>49</v>
      </c>
      <c r="E18" s="81"/>
      <c r="F18" t="s">
        <v>843</v>
      </c>
      <c r="G18" s="3" t="s">
        <v>476</v>
      </c>
      <c r="H18" t="s">
        <v>460</v>
      </c>
      <c r="I18" t="s">
        <v>350</v>
      </c>
      <c r="J18" t="s">
        <v>805</v>
      </c>
      <c r="K18" t="s">
        <v>351</v>
      </c>
      <c r="L18" t="s">
        <v>254</v>
      </c>
      <c r="M18" t="s">
        <v>351</v>
      </c>
      <c r="N18" t="s">
        <v>110</v>
      </c>
      <c r="O18" t="s">
        <v>351</v>
      </c>
      <c r="P18" t="s">
        <v>236</v>
      </c>
      <c r="Q18" t="s">
        <v>351</v>
      </c>
    </row>
    <row r="19" spans="1:19">
      <c r="A19" s="77">
        <v>18</v>
      </c>
      <c r="B19" s="115" t="s">
        <v>102</v>
      </c>
      <c r="C19" s="80" t="str">
        <f>VLOOKUP(B19,AgeCalc!$C$1:$D$290,2,FALSE)</f>
        <v>M</v>
      </c>
      <c r="D19" s="3">
        <v>36</v>
      </c>
      <c r="E19" s="51"/>
      <c r="F19" t="s">
        <v>405</v>
      </c>
      <c r="G19" t="s">
        <v>350</v>
      </c>
      <c r="H19" t="s">
        <v>457</v>
      </c>
      <c r="I19" t="s">
        <v>350</v>
      </c>
      <c r="J19" t="s">
        <v>788</v>
      </c>
      <c r="K19" t="s">
        <v>350</v>
      </c>
      <c r="L19" t="s">
        <v>389</v>
      </c>
      <c r="M19" t="s">
        <v>351</v>
      </c>
      <c r="N19" t="s">
        <v>338</v>
      </c>
      <c r="O19" t="s">
        <v>351</v>
      </c>
      <c r="P19" t="s">
        <v>292</v>
      </c>
      <c r="Q19" t="s">
        <v>351</v>
      </c>
    </row>
    <row r="20" spans="1:19">
      <c r="A20" s="77">
        <v>19</v>
      </c>
      <c r="B20" s="115" t="s">
        <v>103</v>
      </c>
      <c r="C20" s="80" t="str">
        <f>VLOOKUP(B20,AgeCalc!$C$1:$D$290,2,FALSE)</f>
        <v>M</v>
      </c>
      <c r="D20" s="3">
        <v>35</v>
      </c>
      <c r="E20" s="51"/>
      <c r="H20" t="s">
        <v>456</v>
      </c>
      <c r="I20" t="s">
        <v>350</v>
      </c>
      <c r="J20" t="s">
        <v>493</v>
      </c>
      <c r="K20" t="s">
        <v>351</v>
      </c>
      <c r="L20" t="s">
        <v>388</v>
      </c>
      <c r="M20" t="s">
        <v>351</v>
      </c>
      <c r="N20" t="s">
        <v>816</v>
      </c>
      <c r="O20" t="s">
        <v>351</v>
      </c>
      <c r="P20" t="s">
        <v>824</v>
      </c>
      <c r="Q20" t="s">
        <v>351</v>
      </c>
    </row>
    <row r="21" spans="1:19">
      <c r="A21" s="77">
        <v>20</v>
      </c>
      <c r="B21" s="115" t="s">
        <v>390</v>
      </c>
      <c r="C21" s="80" t="str">
        <f>VLOOKUP(B21,AgeCalc!$C$1:$D$290,2,FALSE)</f>
        <v>F</v>
      </c>
      <c r="D21" s="3">
        <v>48</v>
      </c>
      <c r="E21" s="51"/>
      <c r="F21" t="s">
        <v>123</v>
      </c>
      <c r="G21" t="s">
        <v>350</v>
      </c>
      <c r="H21" t="s">
        <v>391</v>
      </c>
      <c r="I21" t="s">
        <v>350</v>
      </c>
      <c r="J21" t="s">
        <v>327</v>
      </c>
      <c r="K21" t="s">
        <v>351</v>
      </c>
      <c r="N21" t="s">
        <v>817</v>
      </c>
      <c r="O21" t="s">
        <v>351</v>
      </c>
      <c r="P21" t="s">
        <v>820</v>
      </c>
      <c r="Q21" t="s">
        <v>351</v>
      </c>
    </row>
    <row r="22" spans="1:19">
      <c r="A22" s="77">
        <v>21</v>
      </c>
      <c r="B22" s="115" t="s">
        <v>827</v>
      </c>
      <c r="C22" s="80" t="str">
        <f>VLOOKUP(B22,AgeCalc!$C$1:$D$290,2,FALSE)</f>
        <v>M</v>
      </c>
      <c r="D22" s="3">
        <v>34</v>
      </c>
      <c r="E22" s="51"/>
      <c r="F22" t="s">
        <v>314</v>
      </c>
      <c r="G22" t="s">
        <v>350</v>
      </c>
      <c r="H22" t="s">
        <v>798</v>
      </c>
      <c r="I22" t="s">
        <v>350</v>
      </c>
      <c r="J22" t="s">
        <v>847</v>
      </c>
      <c r="K22" s="3" t="s">
        <v>350</v>
      </c>
      <c r="N22" t="s">
        <v>818</v>
      </c>
      <c r="O22" t="s">
        <v>351</v>
      </c>
      <c r="P22" t="s">
        <v>348</v>
      </c>
      <c r="Q22" t="s">
        <v>351</v>
      </c>
      <c r="R22" t="s">
        <v>99</v>
      </c>
      <c r="S22" t="s">
        <v>351</v>
      </c>
    </row>
    <row r="23" spans="1:19">
      <c r="A23" s="77">
        <v>22</v>
      </c>
      <c r="B23" s="115" t="s">
        <v>915</v>
      </c>
      <c r="C23" s="80" t="str">
        <f>VLOOKUP(B23,AgeCalc!$C$1:$D$290,2,FALSE)</f>
        <v>M</v>
      </c>
      <c r="D23" s="3">
        <v>33</v>
      </c>
      <c r="E23" s="51"/>
      <c r="F23" t="s">
        <v>318</v>
      </c>
      <c r="G23" t="s">
        <v>350</v>
      </c>
      <c r="H23" t="s">
        <v>799</v>
      </c>
      <c r="I23" t="s">
        <v>350</v>
      </c>
      <c r="J23" t="s">
        <v>501</v>
      </c>
      <c r="K23" s="3" t="s">
        <v>350</v>
      </c>
      <c r="L23" t="s">
        <v>468</v>
      </c>
      <c r="M23" t="s">
        <v>351</v>
      </c>
      <c r="P23" t="s">
        <v>401</v>
      </c>
      <c r="Q23" t="s">
        <v>351</v>
      </c>
    </row>
    <row r="24" spans="1:19">
      <c r="A24" s="77">
        <v>23</v>
      </c>
      <c r="B24" s="115" t="s">
        <v>197</v>
      </c>
      <c r="C24" s="80" t="str">
        <f>VLOOKUP(B24,AgeCalc!$C$1:$D$290,2,FALSE)</f>
        <v>M</v>
      </c>
      <c r="D24" s="3">
        <v>32</v>
      </c>
      <c r="E24" s="81"/>
      <c r="F24" t="s">
        <v>790</v>
      </c>
      <c r="G24" t="s">
        <v>350</v>
      </c>
      <c r="H24" t="s">
        <v>461</v>
      </c>
      <c r="I24" t="s">
        <v>350</v>
      </c>
      <c r="L24" t="s">
        <v>92</v>
      </c>
      <c r="M24" t="s">
        <v>351</v>
      </c>
      <c r="N24" t="s">
        <v>87</v>
      </c>
      <c r="O24" t="s">
        <v>351</v>
      </c>
      <c r="P24" t="s">
        <v>823</v>
      </c>
      <c r="Q24" t="s">
        <v>351</v>
      </c>
      <c r="R24" t="s">
        <v>98</v>
      </c>
      <c r="S24" t="s">
        <v>351</v>
      </c>
    </row>
    <row r="25" spans="1:19">
      <c r="A25" s="77">
        <v>24</v>
      </c>
      <c r="B25" s="115" t="s">
        <v>85</v>
      </c>
      <c r="C25" s="80" t="str">
        <f>VLOOKUP(B25,AgeCalc!$C$1:$D$290,2,FALSE)</f>
        <v>M</v>
      </c>
      <c r="D25" s="3">
        <v>31</v>
      </c>
      <c r="E25" s="51"/>
      <c r="F25" t="s">
        <v>296</v>
      </c>
      <c r="G25" t="s">
        <v>350</v>
      </c>
      <c r="H25" t="s">
        <v>237</v>
      </c>
      <c r="I25" t="s">
        <v>350</v>
      </c>
      <c r="J25" t="s">
        <v>848</v>
      </c>
      <c r="K25" t="s">
        <v>350</v>
      </c>
      <c r="L25" t="s">
        <v>339</v>
      </c>
      <c r="M25" t="s">
        <v>351</v>
      </c>
      <c r="N25" t="s">
        <v>470</v>
      </c>
      <c r="O25" t="s">
        <v>351</v>
      </c>
      <c r="P25" t="s">
        <v>471</v>
      </c>
      <c r="Q25" t="s">
        <v>351</v>
      </c>
      <c r="R25" t="s">
        <v>822</v>
      </c>
      <c r="S25" t="s">
        <v>351</v>
      </c>
    </row>
    <row r="26" spans="1:19">
      <c r="A26" s="77">
        <v>25</v>
      </c>
      <c r="B26" s="115" t="s">
        <v>1005</v>
      </c>
      <c r="C26" s="80" t="str">
        <f>VLOOKUP(B26,AgeCalc!$C$1:$D$290,2,FALSE)</f>
        <v>F</v>
      </c>
      <c r="D26" s="3">
        <v>47</v>
      </c>
      <c r="E26" s="51"/>
      <c r="F26" t="s">
        <v>792</v>
      </c>
      <c r="G26" t="s">
        <v>784</v>
      </c>
      <c r="H26" t="s">
        <v>122</v>
      </c>
      <c r="I26" t="s">
        <v>350</v>
      </c>
      <c r="J26" t="s">
        <v>108</v>
      </c>
      <c r="K26" t="s">
        <v>351</v>
      </c>
      <c r="L26" t="s">
        <v>112</v>
      </c>
      <c r="M26" t="s">
        <v>351</v>
      </c>
      <c r="R26" t="s">
        <v>418</v>
      </c>
      <c r="S26" t="s">
        <v>351</v>
      </c>
    </row>
    <row r="27" spans="1:19">
      <c r="A27" s="77">
        <v>26</v>
      </c>
      <c r="B27" s="115" t="s">
        <v>910</v>
      </c>
      <c r="C27" s="80" t="str">
        <f>VLOOKUP(B27,AgeCalc!$C$1:$D$290,2,FALSE)</f>
        <v>F</v>
      </c>
      <c r="D27" s="3">
        <v>46</v>
      </c>
      <c r="E27" s="51"/>
      <c r="F27" t="s">
        <v>284</v>
      </c>
      <c r="G27" t="s">
        <v>351</v>
      </c>
      <c r="H27" t="s">
        <v>256</v>
      </c>
      <c r="I27" t="s">
        <v>350</v>
      </c>
      <c r="J27" t="s">
        <v>330</v>
      </c>
      <c r="K27" t="s">
        <v>351</v>
      </c>
      <c r="L27" t="s">
        <v>100</v>
      </c>
      <c r="M27" t="s">
        <v>351</v>
      </c>
      <c r="N27" t="s">
        <v>283</v>
      </c>
      <c r="O27" t="s">
        <v>351</v>
      </c>
      <c r="P27" t="s">
        <v>387</v>
      </c>
      <c r="Q27" t="s">
        <v>351</v>
      </c>
      <c r="R27" t="s">
        <v>800</v>
      </c>
      <c r="S27" t="s">
        <v>350</v>
      </c>
    </row>
    <row r="28" spans="1:19">
      <c r="A28" s="77">
        <v>27</v>
      </c>
      <c r="B28" s="115" t="s">
        <v>237</v>
      </c>
      <c r="C28" s="80" t="str">
        <f>VLOOKUP(B28,AgeCalc!$C$1:$D$290,2,FALSE)</f>
        <v>F</v>
      </c>
      <c r="D28" s="3">
        <v>45</v>
      </c>
      <c r="E28" s="51"/>
      <c r="F28" t="s">
        <v>498</v>
      </c>
      <c r="G28" t="s">
        <v>350</v>
      </c>
      <c r="H28" t="s">
        <v>316</v>
      </c>
      <c r="I28" t="s">
        <v>351</v>
      </c>
      <c r="L28" t="s">
        <v>88</v>
      </c>
      <c r="M28" t="s">
        <v>351</v>
      </c>
      <c r="N28" t="s">
        <v>113</v>
      </c>
      <c r="O28" t="s">
        <v>783</v>
      </c>
      <c r="P28" t="s">
        <v>492</v>
      </c>
      <c r="Q28" t="s">
        <v>351</v>
      </c>
      <c r="R28" t="s">
        <v>125</v>
      </c>
      <c r="S28" t="s">
        <v>350</v>
      </c>
    </row>
    <row r="29" spans="1:19">
      <c r="A29" s="77">
        <v>28</v>
      </c>
      <c r="B29" s="115" t="s">
        <v>874</v>
      </c>
      <c r="C29" s="80" t="str">
        <f>VLOOKUP(B29,AgeCalc!$C$1:$D$290,2,FALSE)</f>
        <v>F</v>
      </c>
      <c r="D29" s="3">
        <v>44</v>
      </c>
      <c r="E29" s="51"/>
      <c r="H29" t="s">
        <v>797</v>
      </c>
      <c r="I29" t="s">
        <v>350</v>
      </c>
      <c r="P29" t="s">
        <v>119</v>
      </c>
      <c r="Q29" t="s">
        <v>351</v>
      </c>
      <c r="R29" s="3" t="s">
        <v>849</v>
      </c>
      <c r="S29" s="3" t="s">
        <v>476</v>
      </c>
    </row>
    <row r="30" spans="1:19">
      <c r="A30" s="77">
        <v>29</v>
      </c>
      <c r="B30" s="115" t="s">
        <v>876</v>
      </c>
      <c r="C30" s="80" t="str">
        <f>VLOOKUP(B30,AgeCalc!$C$1:$D$290,2,FALSE)</f>
        <v>M</v>
      </c>
      <c r="D30" s="3">
        <v>30</v>
      </c>
      <c r="E30" s="51"/>
      <c r="F30" t="s">
        <v>252</v>
      </c>
      <c r="G30" t="s">
        <v>351</v>
      </c>
      <c r="H30" t="s">
        <v>826</v>
      </c>
      <c r="I30" t="s">
        <v>351</v>
      </c>
      <c r="J30" t="s">
        <v>423</v>
      </c>
      <c r="K30" t="s">
        <v>350</v>
      </c>
      <c r="N30" t="s">
        <v>819</v>
      </c>
      <c r="O30" t="s">
        <v>351</v>
      </c>
      <c r="P30" t="s">
        <v>465</v>
      </c>
      <c r="Q30" t="s">
        <v>351</v>
      </c>
    </row>
    <row r="31" spans="1:19">
      <c r="A31" s="77">
        <v>30</v>
      </c>
      <c r="B31" s="115" t="s">
        <v>301</v>
      </c>
      <c r="C31" s="80" t="str">
        <f>VLOOKUP(B31,AgeCalc!$C$1:$D$290,2,FALSE)</f>
        <v>F</v>
      </c>
      <c r="D31" s="3">
        <v>43</v>
      </c>
      <c r="E31" s="51"/>
      <c r="F31" t="s">
        <v>842</v>
      </c>
      <c r="G31" s="3" t="s">
        <v>476</v>
      </c>
      <c r="H31" t="s">
        <v>128</v>
      </c>
      <c r="I31" t="s">
        <v>350</v>
      </c>
      <c r="J31" t="s">
        <v>136</v>
      </c>
      <c r="K31" t="s">
        <v>350</v>
      </c>
      <c r="N31" t="s">
        <v>462</v>
      </c>
      <c r="O31" t="s">
        <v>351</v>
      </c>
      <c r="P31" t="s">
        <v>101</v>
      </c>
      <c r="Q31" t="s">
        <v>351</v>
      </c>
      <c r="R31" t="s">
        <v>499</v>
      </c>
      <c r="S31" t="s">
        <v>351</v>
      </c>
    </row>
    <row r="32" spans="1:19">
      <c r="A32" s="77">
        <v>31</v>
      </c>
      <c r="B32" s="115" t="s">
        <v>1138</v>
      </c>
      <c r="C32" s="80" t="str">
        <f>VLOOKUP(B32,AgeCalc!$C$1:$D$290,2,FALSE)</f>
        <v>F</v>
      </c>
      <c r="D32" s="3">
        <v>42</v>
      </c>
      <c r="E32" s="51"/>
      <c r="H32" t="s">
        <v>129</v>
      </c>
      <c r="I32" t="s">
        <v>350</v>
      </c>
      <c r="P32" t="s">
        <v>825</v>
      </c>
      <c r="Q32" t="s">
        <v>351</v>
      </c>
    </row>
    <row r="33" spans="1:17">
      <c r="A33" s="77">
        <v>32</v>
      </c>
      <c r="B33" s="115" t="s">
        <v>108</v>
      </c>
      <c r="C33" s="80" t="str">
        <f>VLOOKUP(B33,AgeCalc!$C$1:$D$290,2,FALSE)</f>
        <v>M</v>
      </c>
      <c r="D33" s="3">
        <v>29</v>
      </c>
      <c r="E33" s="51"/>
      <c r="F33" t="s">
        <v>214</v>
      </c>
      <c r="G33" t="s">
        <v>350</v>
      </c>
      <c r="H33" t="s">
        <v>477</v>
      </c>
      <c r="I33" t="s">
        <v>350</v>
      </c>
      <c r="J33" t="s">
        <v>841</v>
      </c>
      <c r="K33" s="3" t="s">
        <v>476</v>
      </c>
      <c r="P33" t="s">
        <v>135</v>
      </c>
      <c r="Q33" t="s">
        <v>350</v>
      </c>
    </row>
    <row r="34" spans="1:17">
      <c r="A34" s="77">
        <v>33</v>
      </c>
      <c r="B34" s="115" t="s">
        <v>1157</v>
      </c>
      <c r="C34" s="80" t="str">
        <f>VLOOKUP(B34,AgeCalc!$C$1:$D$290,2,FALSE)</f>
        <v>F</v>
      </c>
      <c r="D34" s="3">
        <v>41</v>
      </c>
      <c r="E34" s="51"/>
      <c r="F34" t="s">
        <v>485</v>
      </c>
      <c r="G34" t="s">
        <v>784</v>
      </c>
      <c r="H34" t="s">
        <v>408</v>
      </c>
      <c r="I34" t="s">
        <v>350</v>
      </c>
      <c r="P34" t="s">
        <v>474</v>
      </c>
      <c r="Q34" t="s">
        <v>783</v>
      </c>
    </row>
    <row r="35" spans="1:17">
      <c r="A35" s="77">
        <v>34</v>
      </c>
      <c r="B35" s="115" t="s">
        <v>1158</v>
      </c>
      <c r="C35" s="80" t="str">
        <f>VLOOKUP(B35,AgeCalc!$C$1:$D$290,2,FALSE)</f>
        <v>F</v>
      </c>
      <c r="D35" s="3">
        <v>40</v>
      </c>
      <c r="E35" s="51"/>
      <c r="F35" t="s">
        <v>336</v>
      </c>
      <c r="G35" t="s">
        <v>350</v>
      </c>
      <c r="J35" t="s">
        <v>393</v>
      </c>
      <c r="K35" t="s">
        <v>350</v>
      </c>
    </row>
    <row r="36" spans="1:17">
      <c r="A36" s="77">
        <v>35</v>
      </c>
      <c r="B36" s="115" t="s">
        <v>289</v>
      </c>
      <c r="C36" s="80" t="str">
        <f>VLOOKUP(B36,AgeCalc!$C$1:$D$290,2,FALSE)</f>
        <v>F</v>
      </c>
      <c r="D36" s="3">
        <v>39</v>
      </c>
      <c r="E36" s="51"/>
      <c r="J36" t="s">
        <v>392</v>
      </c>
      <c r="K36" t="s">
        <v>350</v>
      </c>
    </row>
    <row r="37" spans="1:17">
      <c r="A37" s="77">
        <v>36</v>
      </c>
      <c r="B37" s="115" t="s">
        <v>87</v>
      </c>
      <c r="C37" s="80" t="str">
        <f>VLOOKUP(B37,AgeCalc!$C$1:$D$290,2,FALSE)</f>
        <v>M</v>
      </c>
      <c r="D37" s="3">
        <v>28</v>
      </c>
      <c r="E37" s="51"/>
      <c r="J37" t="s">
        <v>385</v>
      </c>
      <c r="K37" t="s">
        <v>350</v>
      </c>
    </row>
    <row r="38" spans="1:17">
      <c r="A38" s="77">
        <v>37</v>
      </c>
      <c r="B38" s="115" t="s">
        <v>93</v>
      </c>
      <c r="C38" s="80" t="str">
        <f>VLOOKUP(B38,AgeCalc!$C$1:$D$290,2,FALSE)</f>
        <v>M</v>
      </c>
      <c r="D38" s="3">
        <v>27</v>
      </c>
      <c r="E38" s="51"/>
    </row>
    <row r="39" spans="1:17">
      <c r="A39" s="77">
        <v>38</v>
      </c>
      <c r="B39" s="115" t="s">
        <v>110</v>
      </c>
      <c r="C39" s="80" t="str">
        <f>VLOOKUP(B39,AgeCalc!$C$1:$D$290,2,FALSE)</f>
        <v>M</v>
      </c>
      <c r="D39" s="3">
        <v>26</v>
      </c>
      <c r="E39" s="51"/>
    </row>
    <row r="40" spans="1:17">
      <c r="A40" s="77">
        <v>39</v>
      </c>
      <c r="B40" s="74"/>
      <c r="C40" s="80"/>
      <c r="D40" s="3"/>
      <c r="E40" s="51"/>
    </row>
    <row r="41" spans="1:17">
      <c r="A41" s="77">
        <v>40</v>
      </c>
      <c r="B41" s="74"/>
      <c r="C41" s="80"/>
      <c r="D41" s="3">
        <f>SUM(D2:D39)</f>
        <v>1484</v>
      </c>
      <c r="E41" s="51"/>
    </row>
    <row r="42" spans="1:17">
      <c r="A42" s="77">
        <v>41</v>
      </c>
      <c r="B42" s="74"/>
      <c r="C42" s="80"/>
      <c r="D42" s="3"/>
      <c r="E42" s="51"/>
    </row>
    <row r="43" spans="1:17">
      <c r="A43" s="77">
        <v>42</v>
      </c>
      <c r="B43" s="74"/>
      <c r="C43" s="80"/>
      <c r="D43" s="3"/>
      <c r="E43" s="51"/>
    </row>
    <row r="44" spans="1:17">
      <c r="A44" s="77">
        <v>43</v>
      </c>
      <c r="B44" s="80"/>
      <c r="C44" s="80"/>
      <c r="D44" s="3"/>
      <c r="E44" s="51"/>
    </row>
    <row r="45" spans="1:17">
      <c r="A45" s="77">
        <v>44</v>
      </c>
      <c r="B45" s="74"/>
      <c r="C45" s="80"/>
      <c r="D45" s="3"/>
      <c r="E45" s="51"/>
    </row>
    <row r="46" spans="1:17">
      <c r="A46" s="77">
        <v>45</v>
      </c>
      <c r="B46" s="74"/>
      <c r="C46" s="80"/>
      <c r="D46" s="3"/>
      <c r="E46" s="51"/>
    </row>
    <row r="47" spans="1:17">
      <c r="A47" s="77">
        <v>46</v>
      </c>
      <c r="B47" s="74"/>
      <c r="C47" s="80"/>
      <c r="D47" s="3"/>
      <c r="E47" s="51"/>
      <c r="P47" s="3"/>
      <c r="Q47" s="3"/>
    </row>
    <row r="48" spans="1:17">
      <c r="A48" s="77">
        <v>47</v>
      </c>
      <c r="B48" s="74"/>
      <c r="C48" s="80"/>
      <c r="D48" s="3"/>
      <c r="E48" s="51"/>
    </row>
    <row r="49" spans="1:17">
      <c r="A49" s="77">
        <v>48</v>
      </c>
      <c r="B49" s="74"/>
      <c r="C49" s="80"/>
      <c r="D49" s="3"/>
      <c r="E49" s="51"/>
    </row>
    <row r="50" spans="1:17">
      <c r="A50" s="77">
        <v>49</v>
      </c>
      <c r="B50" s="74"/>
      <c r="C50" s="80"/>
      <c r="D50" s="3"/>
      <c r="E50" s="51"/>
    </row>
    <row r="51" spans="1:17" ht="15">
      <c r="A51" s="77">
        <v>50</v>
      </c>
      <c r="B51" s="94"/>
      <c r="C51" s="80"/>
      <c r="D51" s="3"/>
      <c r="E51" s="81"/>
    </row>
    <row r="52" spans="1:17" ht="15">
      <c r="A52" s="77">
        <v>51</v>
      </c>
      <c r="B52" s="94"/>
      <c r="C52" s="80"/>
      <c r="D52" s="3"/>
      <c r="E52" s="81"/>
    </row>
    <row r="53" spans="1:17">
      <c r="A53" s="77">
        <v>52</v>
      </c>
      <c r="B53" s="74"/>
      <c r="C53" s="80"/>
      <c r="D53" s="3"/>
      <c r="E53" s="51"/>
    </row>
    <row r="54" spans="1:17">
      <c r="A54" s="77">
        <v>53</v>
      </c>
      <c r="B54" s="97"/>
      <c r="C54" s="80"/>
      <c r="D54" s="3"/>
      <c r="E54" s="51"/>
    </row>
    <row r="55" spans="1:17">
      <c r="A55" s="77">
        <v>54</v>
      </c>
      <c r="B55" s="97"/>
      <c r="C55" s="80"/>
      <c r="D55" s="3"/>
      <c r="E55" s="51"/>
      <c r="P55" s="3"/>
      <c r="Q55" s="3"/>
    </row>
    <row r="56" spans="1:17">
      <c r="A56" s="77">
        <v>55</v>
      </c>
      <c r="B56" s="97"/>
      <c r="C56" s="80"/>
      <c r="D56" s="3"/>
      <c r="E56" s="51"/>
    </row>
    <row r="57" spans="1:17" ht="15">
      <c r="A57" s="77">
        <v>56</v>
      </c>
      <c r="B57" s="94"/>
      <c r="C57" s="80"/>
      <c r="D57" s="3"/>
      <c r="E57" s="81"/>
    </row>
    <row r="58" spans="1:17">
      <c r="A58" s="77">
        <v>58</v>
      </c>
      <c r="B58" s="80"/>
      <c r="C58" s="80"/>
      <c r="D58" s="3"/>
      <c r="E58" s="51"/>
    </row>
    <row r="59" spans="1:17">
      <c r="A59" s="77">
        <v>58</v>
      </c>
      <c r="B59" s="80"/>
      <c r="C59" s="80"/>
      <c r="D59" s="67"/>
      <c r="E59" s="51"/>
    </row>
    <row r="60" spans="1:17">
      <c r="A60" s="77">
        <v>59</v>
      </c>
      <c r="B60" s="80"/>
      <c r="C60" s="80"/>
      <c r="D60" s="68"/>
      <c r="E60" s="51"/>
    </row>
    <row r="61" spans="1:17">
      <c r="A61" s="77">
        <v>60</v>
      </c>
      <c r="B61" s="80"/>
      <c r="C61" s="80"/>
      <c r="D61" s="68"/>
      <c r="E61" s="51"/>
    </row>
    <row r="62" spans="1:17">
      <c r="A62" s="77">
        <v>61</v>
      </c>
      <c r="B62" s="80"/>
      <c r="C62" s="78"/>
      <c r="D62" s="68"/>
      <c r="E62" s="51"/>
    </row>
    <row r="63" spans="1:17">
      <c r="A63" s="77">
        <v>62</v>
      </c>
      <c r="B63" s="80"/>
      <c r="C63" s="78"/>
      <c r="D63" s="68"/>
      <c r="E63" s="51"/>
      <c r="Q63" s="3"/>
    </row>
    <row r="64" spans="1:17">
      <c r="A64" s="77">
        <v>63</v>
      </c>
      <c r="B64" s="80"/>
      <c r="C64" s="78"/>
      <c r="D64" s="68"/>
      <c r="E64" s="51"/>
    </row>
    <row r="65" spans="1:5">
      <c r="A65" s="77">
        <v>64</v>
      </c>
      <c r="B65" s="74"/>
      <c r="C65" s="78"/>
      <c r="D65" s="68"/>
      <c r="E65" s="51"/>
    </row>
    <row r="66" spans="1:5">
      <c r="A66" s="77">
        <v>65</v>
      </c>
      <c r="B66" s="74"/>
      <c r="C66" s="78"/>
      <c r="D66" s="69"/>
      <c r="E66" s="51"/>
    </row>
    <row r="67" spans="1:5">
      <c r="A67" s="77">
        <v>66</v>
      </c>
      <c r="B67" s="74"/>
      <c r="C67" s="78"/>
      <c r="D67" s="67"/>
      <c r="E67" s="51"/>
    </row>
    <row r="68" spans="1:5">
      <c r="A68" s="77">
        <v>67</v>
      </c>
      <c r="B68" s="74"/>
      <c r="C68" s="78"/>
      <c r="D68" s="67"/>
      <c r="E68" s="51"/>
    </row>
    <row r="69" spans="1:5">
      <c r="A69" s="77">
        <v>68</v>
      </c>
      <c r="B69" s="74"/>
      <c r="C69" s="79"/>
      <c r="D69" s="67"/>
      <c r="E69" s="51"/>
    </row>
    <row r="70" spans="1:5">
      <c r="A70">
        <v>69</v>
      </c>
      <c r="E70" s="51"/>
    </row>
    <row r="71" spans="1:5">
      <c r="A71">
        <v>70</v>
      </c>
      <c r="E71" s="51"/>
    </row>
    <row r="72" spans="1:5">
      <c r="A72">
        <v>71</v>
      </c>
      <c r="E72" s="51"/>
    </row>
    <row r="73" spans="1:5">
      <c r="A73">
        <v>72</v>
      </c>
      <c r="E73" s="51"/>
    </row>
    <row r="74" spans="1:5">
      <c r="A74">
        <v>73</v>
      </c>
      <c r="E74" s="51"/>
    </row>
    <row r="75" spans="1:5">
      <c r="A75">
        <v>74</v>
      </c>
      <c r="E75" s="51"/>
    </row>
    <row r="76" spans="1:5">
      <c r="A76">
        <v>75</v>
      </c>
      <c r="E76" s="51"/>
    </row>
    <row r="77" spans="1:5">
      <c r="A77">
        <v>76</v>
      </c>
      <c r="E77" s="51"/>
    </row>
    <row r="78" spans="1:5">
      <c r="A78">
        <v>77</v>
      </c>
      <c r="E78" s="51"/>
    </row>
    <row r="79" spans="1:5">
      <c r="A79">
        <v>78</v>
      </c>
      <c r="E79" s="51"/>
    </row>
    <row r="80" spans="1:5">
      <c r="A80">
        <v>79</v>
      </c>
      <c r="E80" s="51"/>
    </row>
  </sheetData>
  <sortState ref="A2:D58">
    <sortCondition ref="A2:A58"/>
  </sortState>
  <phoneticPr fontId="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9"/>
  <dimension ref="A1:AC229"/>
  <sheetViews>
    <sheetView topLeftCell="A130" workbookViewId="0">
      <selection activeCell="E38" sqref="E38"/>
    </sheetView>
  </sheetViews>
  <sheetFormatPr defaultRowHeight="12.75"/>
  <cols>
    <col min="1" max="1" width="18.7109375" style="58" customWidth="1"/>
    <col min="2" max="3" width="20" style="58" customWidth="1"/>
    <col min="5" max="9" width="14" style="58" customWidth="1"/>
    <col min="25" max="29" width="9.140625" style="58" customWidth="1"/>
  </cols>
  <sheetData>
    <row r="1" spans="1:29" ht="15">
      <c r="A1" s="49" t="s">
        <v>352</v>
      </c>
      <c r="B1" s="49" t="s">
        <v>353</v>
      </c>
      <c r="C1" s="49"/>
      <c r="D1" s="49" t="s">
        <v>424</v>
      </c>
      <c r="E1" s="49" t="s">
        <v>180</v>
      </c>
      <c r="F1" s="49" t="s">
        <v>425</v>
      </c>
      <c r="G1" s="49" t="s">
        <v>181</v>
      </c>
      <c r="H1" s="49" t="s">
        <v>182</v>
      </c>
      <c r="I1" s="64" t="s">
        <v>260</v>
      </c>
      <c r="Z1" s="14" t="s">
        <v>198</v>
      </c>
      <c r="AA1" s="14" t="s">
        <v>186</v>
      </c>
      <c r="AB1" s="14" t="s">
        <v>187</v>
      </c>
      <c r="AC1"/>
    </row>
    <row r="2" spans="1:29">
      <c r="A2" s="58" t="s">
        <v>503</v>
      </c>
      <c r="B2" s="58" t="s">
        <v>504</v>
      </c>
      <c r="C2" s="7" t="str">
        <f t="shared" ref="C2:C65" si="0">A2&amp;" "&amp;B2</f>
        <v>Aimee Spicer</v>
      </c>
      <c r="D2" t="s">
        <v>350</v>
      </c>
      <c r="E2" s="58" t="s">
        <v>576</v>
      </c>
      <c r="F2" s="60">
        <v>42005</v>
      </c>
      <c r="G2" s="9">
        <f t="shared" ref="G2:G65" si="1">DATEDIF(E2,F2,"Y")</f>
        <v>34</v>
      </c>
      <c r="H2" s="9">
        <f t="shared" ref="H2:H65" si="2">DATEDIF(E2,F2,"YM")</f>
        <v>0</v>
      </c>
      <c r="I2" s="58" t="str">
        <f t="shared" ref="I2:I33" si="3">VLOOKUP(G2,Z$2:AA$65,2,FALSE)</f>
        <v>16 - 34</v>
      </c>
      <c r="Z2" s="15">
        <v>16</v>
      </c>
      <c r="AA2" s="15" t="s">
        <v>285</v>
      </c>
      <c r="AB2" s="15">
        <v>16</v>
      </c>
      <c r="AC2" s="15" t="s">
        <v>286</v>
      </c>
    </row>
    <row r="3" spans="1:29">
      <c r="A3" s="58" t="s">
        <v>305</v>
      </c>
      <c r="B3" s="58" t="s">
        <v>306</v>
      </c>
      <c r="C3" s="7" t="str">
        <f t="shared" si="0"/>
        <v>Maureen Birch</v>
      </c>
      <c r="D3" t="s">
        <v>350</v>
      </c>
      <c r="E3" s="58" t="s">
        <v>577</v>
      </c>
      <c r="F3" s="60">
        <v>42005</v>
      </c>
      <c r="G3" s="9">
        <f t="shared" si="1"/>
        <v>64</v>
      </c>
      <c r="H3" s="9">
        <f t="shared" si="2"/>
        <v>8</v>
      </c>
      <c r="I3" s="58" t="str">
        <f t="shared" si="3"/>
        <v>50 +</v>
      </c>
      <c r="Z3" s="15">
        <v>17</v>
      </c>
      <c r="AA3" s="15" t="s">
        <v>285</v>
      </c>
      <c r="AB3" s="15">
        <v>17</v>
      </c>
      <c r="AC3" s="15" t="s">
        <v>286</v>
      </c>
    </row>
    <row r="4" spans="1:29">
      <c r="A4" s="58" t="s">
        <v>61</v>
      </c>
      <c r="B4" s="58" t="s">
        <v>62</v>
      </c>
      <c r="C4" s="7" t="str">
        <f t="shared" si="0"/>
        <v>Alison Bagnall</v>
      </c>
      <c r="D4" t="s">
        <v>350</v>
      </c>
      <c r="E4" s="58" t="s">
        <v>579</v>
      </c>
      <c r="F4" s="60">
        <v>42005</v>
      </c>
      <c r="G4" s="9">
        <f t="shared" si="1"/>
        <v>47</v>
      </c>
      <c r="H4" s="9">
        <f t="shared" si="2"/>
        <v>10</v>
      </c>
      <c r="I4" s="58" t="str">
        <f t="shared" si="3"/>
        <v>45 - 49</v>
      </c>
      <c r="Z4" s="15">
        <v>18</v>
      </c>
      <c r="AA4" s="15" t="s">
        <v>285</v>
      </c>
      <c r="AB4" s="15">
        <v>18</v>
      </c>
      <c r="AC4" s="15" t="s">
        <v>286</v>
      </c>
    </row>
    <row r="5" spans="1:29">
      <c r="A5" s="58" t="s">
        <v>428</v>
      </c>
      <c r="B5" s="58" t="s">
        <v>313</v>
      </c>
      <c r="C5" s="7" t="str">
        <f t="shared" si="0"/>
        <v>Angela Cox</v>
      </c>
      <c r="D5" t="s">
        <v>350</v>
      </c>
      <c r="E5" s="58" t="s">
        <v>586</v>
      </c>
      <c r="F5" s="60">
        <v>42005</v>
      </c>
      <c r="G5" s="9">
        <f t="shared" si="1"/>
        <v>62</v>
      </c>
      <c r="H5" s="9">
        <f t="shared" si="2"/>
        <v>3</v>
      </c>
      <c r="I5" s="58" t="str">
        <f t="shared" si="3"/>
        <v>50 +</v>
      </c>
      <c r="Z5" s="15">
        <v>19</v>
      </c>
      <c r="AA5" s="15" t="s">
        <v>285</v>
      </c>
      <c r="AB5" s="15">
        <v>19</v>
      </c>
      <c r="AC5" s="15" t="s">
        <v>286</v>
      </c>
    </row>
    <row r="6" spans="1:29">
      <c r="A6" s="58" t="s">
        <v>34</v>
      </c>
      <c r="B6" s="58" t="s">
        <v>209</v>
      </c>
      <c r="C6" s="7" t="str">
        <f t="shared" si="0"/>
        <v>Anna Watson</v>
      </c>
      <c r="D6" t="s">
        <v>350</v>
      </c>
      <c r="E6" s="58" t="s">
        <v>587</v>
      </c>
      <c r="F6" s="60">
        <v>42005</v>
      </c>
      <c r="G6" s="9">
        <f t="shared" si="1"/>
        <v>37</v>
      </c>
      <c r="H6" s="9">
        <f t="shared" si="2"/>
        <v>5</v>
      </c>
      <c r="I6" s="58" t="str">
        <f t="shared" si="3"/>
        <v>35 - 39</v>
      </c>
      <c r="Z6" s="15">
        <v>20</v>
      </c>
      <c r="AA6" s="15" t="s">
        <v>285</v>
      </c>
      <c r="AB6" s="15">
        <v>20</v>
      </c>
      <c r="AC6" s="15" t="s">
        <v>286</v>
      </c>
    </row>
    <row r="7" spans="1:29">
      <c r="A7" s="58" t="s">
        <v>303</v>
      </c>
      <c r="B7" s="58" t="s">
        <v>304</v>
      </c>
      <c r="C7" s="7" t="str">
        <f t="shared" si="0"/>
        <v>Beverley Brigden</v>
      </c>
      <c r="D7" t="s">
        <v>350</v>
      </c>
      <c r="E7" s="58" t="s">
        <v>592</v>
      </c>
      <c r="F7" s="60">
        <v>42005</v>
      </c>
      <c r="G7" s="9">
        <f t="shared" si="1"/>
        <v>54</v>
      </c>
      <c r="H7" s="9">
        <f t="shared" si="2"/>
        <v>2</v>
      </c>
      <c r="I7" s="58" t="str">
        <f t="shared" si="3"/>
        <v>50 +</v>
      </c>
      <c r="Z7" s="15">
        <v>21</v>
      </c>
      <c r="AA7" s="15" t="s">
        <v>285</v>
      </c>
      <c r="AB7" s="15">
        <v>21</v>
      </c>
      <c r="AC7" s="15" t="s">
        <v>286</v>
      </c>
    </row>
    <row r="8" spans="1:29">
      <c r="A8" s="58" t="s">
        <v>374</v>
      </c>
      <c r="B8" s="58" t="s">
        <v>429</v>
      </c>
      <c r="C8" s="7" t="str">
        <f t="shared" si="0"/>
        <v>Sally Bliss</v>
      </c>
      <c r="D8" t="s">
        <v>350</v>
      </c>
      <c r="E8" s="58" t="s">
        <v>594</v>
      </c>
      <c r="F8" s="60">
        <v>42005</v>
      </c>
      <c r="G8" s="9">
        <f t="shared" si="1"/>
        <v>59</v>
      </c>
      <c r="H8" s="9">
        <f t="shared" si="2"/>
        <v>4</v>
      </c>
      <c r="I8" s="58" t="str">
        <f t="shared" si="3"/>
        <v>50 +</v>
      </c>
      <c r="Z8" s="15">
        <v>22</v>
      </c>
      <c r="AA8" s="15" t="s">
        <v>285</v>
      </c>
      <c r="AB8" s="15">
        <v>22</v>
      </c>
      <c r="AC8" s="15" t="s">
        <v>286</v>
      </c>
    </row>
    <row r="9" spans="1:29">
      <c r="A9" s="58" t="s">
        <v>514</v>
      </c>
      <c r="B9" s="58" t="s">
        <v>515</v>
      </c>
      <c r="C9" s="7" t="str">
        <f t="shared" si="0"/>
        <v>CHARLOTTE RAMSAY</v>
      </c>
      <c r="D9" t="s">
        <v>350</v>
      </c>
      <c r="E9" s="58" t="s">
        <v>598</v>
      </c>
      <c r="F9" s="60">
        <v>42005</v>
      </c>
      <c r="G9" s="9">
        <f t="shared" si="1"/>
        <v>42</v>
      </c>
      <c r="H9" s="9">
        <f t="shared" si="2"/>
        <v>1</v>
      </c>
      <c r="I9" s="58" t="str">
        <f t="shared" si="3"/>
        <v>40 - 44</v>
      </c>
      <c r="Z9" s="15">
        <v>23</v>
      </c>
      <c r="AA9" s="15" t="s">
        <v>285</v>
      </c>
      <c r="AB9" s="15">
        <v>23</v>
      </c>
      <c r="AC9" s="15" t="s">
        <v>286</v>
      </c>
    </row>
    <row r="10" spans="1:29">
      <c r="A10" s="58" t="s">
        <v>426</v>
      </c>
      <c r="B10" s="58" t="s">
        <v>427</v>
      </c>
      <c r="C10" s="7" t="str">
        <f t="shared" si="0"/>
        <v>Charlotte Best</v>
      </c>
      <c r="D10" t="s">
        <v>350</v>
      </c>
      <c r="E10" s="58" t="s">
        <v>600</v>
      </c>
      <c r="F10" s="60">
        <v>42005</v>
      </c>
      <c r="G10" s="9">
        <f t="shared" si="1"/>
        <v>28</v>
      </c>
      <c r="H10" s="9">
        <f t="shared" si="2"/>
        <v>8</v>
      </c>
      <c r="I10" s="58" t="str">
        <f t="shared" si="3"/>
        <v>16 - 34</v>
      </c>
      <c r="Z10" s="15">
        <v>24</v>
      </c>
      <c r="AA10" s="15" t="s">
        <v>285</v>
      </c>
      <c r="AB10" s="15">
        <v>24</v>
      </c>
      <c r="AC10" s="15" t="s">
        <v>286</v>
      </c>
    </row>
    <row r="11" spans="1:29">
      <c r="A11" s="58" t="s">
        <v>6</v>
      </c>
      <c r="B11" s="58" t="s">
        <v>4</v>
      </c>
      <c r="C11" s="7" t="str">
        <f t="shared" si="0"/>
        <v>Kate Wright</v>
      </c>
      <c r="D11" t="s">
        <v>350</v>
      </c>
      <c r="E11" s="58" t="s">
        <v>601</v>
      </c>
      <c r="F11" s="60">
        <v>42005</v>
      </c>
      <c r="G11" s="9">
        <f t="shared" si="1"/>
        <v>51</v>
      </c>
      <c r="H11" s="9">
        <f t="shared" si="2"/>
        <v>8</v>
      </c>
      <c r="I11" s="58" t="str">
        <f t="shared" si="3"/>
        <v>50 +</v>
      </c>
      <c r="Z11" s="15">
        <v>25</v>
      </c>
      <c r="AA11" s="15" t="s">
        <v>285</v>
      </c>
      <c r="AB11" s="15">
        <v>25</v>
      </c>
      <c r="AC11" s="15" t="s">
        <v>286</v>
      </c>
    </row>
    <row r="12" spans="1:29">
      <c r="A12" s="58" t="s">
        <v>288</v>
      </c>
      <c r="B12" s="58" t="s">
        <v>138</v>
      </c>
      <c r="C12" s="7" t="str">
        <f t="shared" si="0"/>
        <v>Christine Cooper</v>
      </c>
      <c r="D12" t="s">
        <v>350</v>
      </c>
      <c r="E12" s="58" t="s">
        <v>604</v>
      </c>
      <c r="F12" s="60">
        <v>42005</v>
      </c>
      <c r="G12" s="9">
        <f t="shared" si="1"/>
        <v>53</v>
      </c>
      <c r="H12" s="9">
        <f t="shared" si="2"/>
        <v>10</v>
      </c>
      <c r="I12" s="58" t="str">
        <f t="shared" si="3"/>
        <v>50 +</v>
      </c>
      <c r="Z12" s="15">
        <v>26</v>
      </c>
      <c r="AA12" s="15" t="s">
        <v>285</v>
      </c>
      <c r="AB12" s="15">
        <v>26</v>
      </c>
      <c r="AC12" s="15" t="s">
        <v>286</v>
      </c>
    </row>
    <row r="13" spans="1:29">
      <c r="A13" s="58" t="s">
        <v>288</v>
      </c>
      <c r="B13" s="58" t="s">
        <v>517</v>
      </c>
      <c r="C13" s="7" t="str">
        <f t="shared" si="0"/>
        <v>Christine Lloyd</v>
      </c>
      <c r="D13" t="s">
        <v>350</v>
      </c>
      <c r="E13" s="58" t="s">
        <v>606</v>
      </c>
      <c r="F13" s="60">
        <v>42005</v>
      </c>
      <c r="G13" s="9">
        <f t="shared" si="1"/>
        <v>56</v>
      </c>
      <c r="H13" s="9">
        <f t="shared" si="2"/>
        <v>1</v>
      </c>
      <c r="I13" s="58" t="str">
        <f t="shared" si="3"/>
        <v>50 +</v>
      </c>
      <c r="Z13" s="15">
        <v>27</v>
      </c>
      <c r="AA13" s="15" t="s">
        <v>285</v>
      </c>
      <c r="AB13" s="15">
        <v>27</v>
      </c>
      <c r="AC13" s="15" t="s">
        <v>286</v>
      </c>
    </row>
    <row r="14" spans="1:29">
      <c r="A14" s="58" t="s">
        <v>288</v>
      </c>
      <c r="B14" s="58" t="s">
        <v>518</v>
      </c>
      <c r="C14" s="7" t="str">
        <f t="shared" si="0"/>
        <v>Christine Pastrak</v>
      </c>
      <c r="D14" t="s">
        <v>350</v>
      </c>
      <c r="E14" s="58" t="s">
        <v>607</v>
      </c>
      <c r="F14" s="60">
        <v>42005</v>
      </c>
      <c r="G14" s="9">
        <f t="shared" si="1"/>
        <v>32</v>
      </c>
      <c r="H14" s="9">
        <f t="shared" si="2"/>
        <v>1</v>
      </c>
      <c r="I14" s="58" t="str">
        <f t="shared" si="3"/>
        <v>16 - 34</v>
      </c>
      <c r="Z14" s="15">
        <v>28</v>
      </c>
      <c r="AA14" s="15" t="s">
        <v>285</v>
      </c>
      <c r="AB14" s="15">
        <v>28</v>
      </c>
      <c r="AC14" s="15" t="s">
        <v>286</v>
      </c>
    </row>
    <row r="15" spans="1:29">
      <c r="A15" s="58" t="s">
        <v>519</v>
      </c>
      <c r="B15" s="58" t="s">
        <v>520</v>
      </c>
      <c r="C15" s="7" t="str">
        <f t="shared" si="0"/>
        <v>Claire Cassidy</v>
      </c>
      <c r="D15" t="s">
        <v>350</v>
      </c>
      <c r="E15" s="58" t="s">
        <v>609</v>
      </c>
      <c r="F15" s="60">
        <v>42005</v>
      </c>
      <c r="G15" s="9">
        <f t="shared" si="1"/>
        <v>44</v>
      </c>
      <c r="H15" s="9">
        <f t="shared" si="2"/>
        <v>9</v>
      </c>
      <c r="I15" s="58" t="str">
        <f t="shared" si="3"/>
        <v>40 - 44</v>
      </c>
      <c r="Z15" s="15">
        <v>29</v>
      </c>
      <c r="AA15" s="15" t="s">
        <v>285</v>
      </c>
      <c r="AB15" s="15">
        <v>29</v>
      </c>
      <c r="AC15" s="15" t="s">
        <v>286</v>
      </c>
    </row>
    <row r="16" spans="1:29">
      <c r="A16" s="58" t="s">
        <v>139</v>
      </c>
      <c r="B16" s="58" t="s">
        <v>22</v>
      </c>
      <c r="C16" s="7" t="str">
        <f t="shared" si="0"/>
        <v>Helen Evans</v>
      </c>
      <c r="D16" t="s">
        <v>350</v>
      </c>
      <c r="E16" s="58" t="s">
        <v>612</v>
      </c>
      <c r="F16" s="60">
        <v>42005</v>
      </c>
      <c r="G16" s="9">
        <f t="shared" si="1"/>
        <v>46</v>
      </c>
      <c r="H16" s="9">
        <f t="shared" si="2"/>
        <v>8</v>
      </c>
      <c r="I16" s="58" t="str">
        <f t="shared" si="3"/>
        <v>45 - 49</v>
      </c>
      <c r="Z16" s="15">
        <v>30</v>
      </c>
      <c r="AA16" s="15" t="s">
        <v>285</v>
      </c>
      <c r="AB16" s="15">
        <v>30</v>
      </c>
      <c r="AC16" s="15" t="s">
        <v>286</v>
      </c>
    </row>
    <row r="17" spans="1:29">
      <c r="A17" s="58" t="s">
        <v>141</v>
      </c>
      <c r="B17" s="58" t="s">
        <v>334</v>
      </c>
      <c r="C17" s="7" t="str">
        <f t="shared" si="0"/>
        <v>Yvonne Stephenson</v>
      </c>
      <c r="D17" t="s">
        <v>350</v>
      </c>
      <c r="E17" s="58" t="s">
        <v>620</v>
      </c>
      <c r="F17" s="60">
        <v>42005</v>
      </c>
      <c r="G17" s="9">
        <f t="shared" si="1"/>
        <v>50</v>
      </c>
      <c r="H17" s="9">
        <f t="shared" si="2"/>
        <v>5</v>
      </c>
      <c r="I17" s="58" t="str">
        <f t="shared" si="3"/>
        <v>50 +</v>
      </c>
      <c r="Z17" s="15">
        <v>31</v>
      </c>
      <c r="AA17" s="15" t="s">
        <v>285</v>
      </c>
      <c r="AB17" s="15">
        <v>31</v>
      </c>
      <c r="AC17" s="15" t="s">
        <v>286</v>
      </c>
    </row>
    <row r="18" spans="1:29">
      <c r="A18" s="58" t="s">
        <v>51</v>
      </c>
      <c r="B18" s="58" t="s">
        <v>52</v>
      </c>
      <c r="C18" s="7" t="str">
        <f t="shared" si="0"/>
        <v>Emma Bexson</v>
      </c>
      <c r="D18" t="s">
        <v>350</v>
      </c>
      <c r="E18" s="58" t="s">
        <v>625</v>
      </c>
      <c r="F18" s="60">
        <v>42005</v>
      </c>
      <c r="G18" s="9">
        <f t="shared" si="1"/>
        <v>39</v>
      </c>
      <c r="H18" s="9">
        <f t="shared" si="2"/>
        <v>9</v>
      </c>
      <c r="I18" s="58" t="str">
        <f t="shared" si="3"/>
        <v>35 - 39</v>
      </c>
      <c r="Z18" s="15">
        <v>32</v>
      </c>
      <c r="AA18" s="15" t="s">
        <v>285</v>
      </c>
      <c r="AB18" s="15">
        <v>32</v>
      </c>
      <c r="AC18" s="15" t="s">
        <v>286</v>
      </c>
    </row>
    <row r="19" spans="1:29">
      <c r="A19" s="58" t="s">
        <v>45</v>
      </c>
      <c r="B19" s="58" t="s">
        <v>523</v>
      </c>
      <c r="C19" s="7" t="str">
        <f t="shared" si="0"/>
        <v>Debbie Edkins</v>
      </c>
      <c r="D19" t="s">
        <v>350</v>
      </c>
      <c r="E19" s="59">
        <v>26094</v>
      </c>
      <c r="F19" s="60">
        <v>42005</v>
      </c>
      <c r="G19" s="9">
        <f t="shared" si="1"/>
        <v>43</v>
      </c>
      <c r="H19" s="9">
        <f t="shared" si="2"/>
        <v>6</v>
      </c>
      <c r="I19" s="58" t="str">
        <f t="shared" si="3"/>
        <v>40 - 44</v>
      </c>
      <c r="Z19" s="15">
        <v>33</v>
      </c>
      <c r="AA19" s="15" t="s">
        <v>285</v>
      </c>
      <c r="AB19" s="15">
        <v>33</v>
      </c>
      <c r="AC19" s="15" t="s">
        <v>286</v>
      </c>
    </row>
    <row r="20" spans="1:29">
      <c r="A20" s="58" t="s">
        <v>355</v>
      </c>
      <c r="B20" s="58" t="s">
        <v>356</v>
      </c>
      <c r="C20" s="7" t="str">
        <f t="shared" si="0"/>
        <v>Eloise Du Luart</v>
      </c>
      <c r="D20" t="s">
        <v>350</v>
      </c>
      <c r="E20" s="58" t="s">
        <v>627</v>
      </c>
      <c r="F20" s="60">
        <v>42005</v>
      </c>
      <c r="G20" s="9">
        <f t="shared" si="1"/>
        <v>21</v>
      </c>
      <c r="H20" s="9">
        <f t="shared" si="2"/>
        <v>10</v>
      </c>
      <c r="I20" s="58" t="str">
        <f t="shared" si="3"/>
        <v>16 - 34</v>
      </c>
      <c r="Z20" s="15">
        <v>34</v>
      </c>
      <c r="AA20" s="15" t="s">
        <v>285</v>
      </c>
      <c r="AB20" s="15">
        <v>34</v>
      </c>
      <c r="AC20" s="15" t="s">
        <v>286</v>
      </c>
    </row>
    <row r="21" spans="1:29">
      <c r="A21" s="58" t="s">
        <v>320</v>
      </c>
      <c r="B21" s="58" t="s">
        <v>321</v>
      </c>
      <c r="C21" s="7" t="str">
        <f t="shared" si="0"/>
        <v>Elspeth Gregory</v>
      </c>
      <c r="D21" t="s">
        <v>350</v>
      </c>
      <c r="E21" s="58" t="s">
        <v>628</v>
      </c>
      <c r="F21" s="60">
        <v>42005</v>
      </c>
      <c r="G21" s="9">
        <f t="shared" si="1"/>
        <v>42</v>
      </c>
      <c r="H21" s="9">
        <f t="shared" si="2"/>
        <v>0</v>
      </c>
      <c r="I21" s="58" t="str">
        <f t="shared" si="3"/>
        <v>40 - 44</v>
      </c>
      <c r="Z21" s="15">
        <v>35</v>
      </c>
      <c r="AA21" s="15" t="s">
        <v>188</v>
      </c>
      <c r="AB21" s="15">
        <v>35</v>
      </c>
      <c r="AC21" s="15" t="s">
        <v>286</v>
      </c>
    </row>
    <row r="22" spans="1:29">
      <c r="A22" s="58" t="s">
        <v>69</v>
      </c>
      <c r="B22" s="58" t="s">
        <v>70</v>
      </c>
      <c r="C22" s="7" t="str">
        <f t="shared" si="0"/>
        <v>Fern Hordern</v>
      </c>
      <c r="D22" t="s">
        <v>350</v>
      </c>
      <c r="E22" s="58" t="s">
        <v>633</v>
      </c>
      <c r="F22" s="60">
        <v>42005</v>
      </c>
      <c r="G22" s="9">
        <f t="shared" si="1"/>
        <v>43</v>
      </c>
      <c r="H22" s="9">
        <f t="shared" si="2"/>
        <v>2</v>
      </c>
      <c r="I22" s="58" t="str">
        <f t="shared" si="3"/>
        <v>40 - 44</v>
      </c>
      <c r="Z22" s="15">
        <v>36</v>
      </c>
      <c r="AA22" s="15" t="s">
        <v>188</v>
      </c>
      <c r="AB22" s="15">
        <v>36</v>
      </c>
      <c r="AC22" s="15" t="s">
        <v>286</v>
      </c>
    </row>
    <row r="23" spans="1:29">
      <c r="A23" s="58" t="s">
        <v>149</v>
      </c>
      <c r="B23" s="58" t="s">
        <v>26</v>
      </c>
      <c r="C23" s="7" t="str">
        <f t="shared" si="0"/>
        <v>Natasha Watkins</v>
      </c>
      <c r="D23" t="s">
        <v>350</v>
      </c>
      <c r="E23" s="59">
        <v>28333</v>
      </c>
      <c r="F23" s="60">
        <v>42005</v>
      </c>
      <c r="G23" s="9">
        <f t="shared" si="1"/>
        <v>37</v>
      </c>
      <c r="H23" s="9">
        <f t="shared" si="2"/>
        <v>5</v>
      </c>
      <c r="I23" s="58" t="str">
        <f t="shared" si="3"/>
        <v>35 - 39</v>
      </c>
      <c r="Z23" s="15">
        <v>37</v>
      </c>
      <c r="AA23" s="15" t="s">
        <v>188</v>
      </c>
      <c r="AB23" s="15">
        <v>37</v>
      </c>
      <c r="AC23" s="15" t="s">
        <v>286</v>
      </c>
    </row>
    <row r="24" spans="1:29">
      <c r="A24" s="58" t="s">
        <v>404</v>
      </c>
      <c r="B24" s="58" t="s">
        <v>403</v>
      </c>
      <c r="C24" s="7" t="str">
        <f t="shared" si="0"/>
        <v>Gill Robinson</v>
      </c>
      <c r="D24" t="s">
        <v>350</v>
      </c>
      <c r="E24" s="58" t="s">
        <v>638</v>
      </c>
      <c r="F24" s="60">
        <v>42005</v>
      </c>
      <c r="G24" s="9">
        <f t="shared" si="1"/>
        <v>53</v>
      </c>
      <c r="H24" s="9">
        <f t="shared" si="2"/>
        <v>11</v>
      </c>
      <c r="I24" s="58" t="str">
        <f t="shared" si="3"/>
        <v>50 +</v>
      </c>
      <c r="Z24" s="15">
        <v>38</v>
      </c>
      <c r="AA24" s="15" t="s">
        <v>188</v>
      </c>
      <c r="AB24" s="15">
        <v>38</v>
      </c>
      <c r="AC24" s="15" t="s">
        <v>286</v>
      </c>
    </row>
    <row r="25" spans="1:29">
      <c r="A25" s="58" t="s">
        <v>139</v>
      </c>
      <c r="B25" s="58" t="s">
        <v>312</v>
      </c>
      <c r="C25" s="7" t="str">
        <f t="shared" si="0"/>
        <v>Helen Ferguson</v>
      </c>
      <c r="D25" t="s">
        <v>350</v>
      </c>
      <c r="E25" s="58" t="s">
        <v>642</v>
      </c>
      <c r="F25" s="60">
        <v>42005</v>
      </c>
      <c r="G25" s="9">
        <f t="shared" si="1"/>
        <v>35</v>
      </c>
      <c r="H25" s="9">
        <f t="shared" si="2"/>
        <v>2</v>
      </c>
      <c r="I25" s="58" t="str">
        <f t="shared" si="3"/>
        <v>35 - 39</v>
      </c>
      <c r="Z25" s="15">
        <v>39</v>
      </c>
      <c r="AA25" s="15" t="s">
        <v>188</v>
      </c>
      <c r="AB25" s="15">
        <v>39</v>
      </c>
      <c r="AC25" s="15" t="s">
        <v>286</v>
      </c>
    </row>
    <row r="26" spans="1:29">
      <c r="A26" s="58" t="s">
        <v>298</v>
      </c>
      <c r="B26" s="58" t="s">
        <v>299</v>
      </c>
      <c r="C26" s="7" t="str">
        <f t="shared" si="0"/>
        <v>Cindy Brittan</v>
      </c>
      <c r="D26" t="s">
        <v>350</v>
      </c>
      <c r="E26" s="59">
        <v>18130</v>
      </c>
      <c r="F26" s="60">
        <v>42005</v>
      </c>
      <c r="G26" s="9">
        <f t="shared" si="1"/>
        <v>65</v>
      </c>
      <c r="H26" s="9">
        <f t="shared" si="2"/>
        <v>4</v>
      </c>
      <c r="I26" s="58" t="str">
        <f t="shared" si="3"/>
        <v>50 +</v>
      </c>
      <c r="Z26" s="15">
        <v>40</v>
      </c>
      <c r="AA26" s="15" t="s">
        <v>189</v>
      </c>
      <c r="AB26" s="15">
        <v>40</v>
      </c>
      <c r="AC26" s="15" t="s">
        <v>189</v>
      </c>
    </row>
    <row r="27" spans="1:29">
      <c r="A27" s="58" t="s">
        <v>527</v>
      </c>
      <c r="B27" s="58" t="s">
        <v>528</v>
      </c>
      <c r="C27" s="7" t="str">
        <f t="shared" si="0"/>
        <v>Hannah Spriggs</v>
      </c>
      <c r="D27" t="s">
        <v>350</v>
      </c>
      <c r="E27" s="58" t="s">
        <v>644</v>
      </c>
      <c r="F27" s="60">
        <v>42005</v>
      </c>
      <c r="G27" s="9">
        <f t="shared" si="1"/>
        <v>31</v>
      </c>
      <c r="H27" s="9">
        <f t="shared" si="2"/>
        <v>4</v>
      </c>
      <c r="I27" s="58" t="str">
        <f t="shared" si="3"/>
        <v>16 - 34</v>
      </c>
      <c r="Z27" s="15">
        <v>41</v>
      </c>
      <c r="AA27" s="15" t="s">
        <v>189</v>
      </c>
      <c r="AB27" s="15">
        <v>41</v>
      </c>
      <c r="AC27" s="15" t="s">
        <v>189</v>
      </c>
    </row>
    <row r="28" spans="1:29">
      <c r="A28" s="58" t="s">
        <v>31</v>
      </c>
      <c r="B28" s="58" t="s">
        <v>240</v>
      </c>
      <c r="C28" s="7" t="str">
        <f t="shared" si="0"/>
        <v>Jane Duncan</v>
      </c>
      <c r="D28" t="s">
        <v>350</v>
      </c>
      <c r="E28" s="58" t="s">
        <v>651</v>
      </c>
      <c r="F28" s="60">
        <v>42005</v>
      </c>
      <c r="G28" s="9">
        <f t="shared" si="1"/>
        <v>53</v>
      </c>
      <c r="H28" s="9">
        <f t="shared" si="2"/>
        <v>11</v>
      </c>
      <c r="I28" s="58" t="str">
        <f t="shared" si="3"/>
        <v>50 +</v>
      </c>
      <c r="Z28" s="15">
        <v>42</v>
      </c>
      <c r="AA28" s="15" t="s">
        <v>189</v>
      </c>
      <c r="AB28" s="15">
        <v>42</v>
      </c>
      <c r="AC28" s="15" t="s">
        <v>189</v>
      </c>
    </row>
    <row r="29" spans="1:29">
      <c r="A29" s="58" t="s">
        <v>31</v>
      </c>
      <c r="B29" s="58" t="s">
        <v>319</v>
      </c>
      <c r="C29" s="7" t="str">
        <f t="shared" si="0"/>
        <v>Jane Fradgley</v>
      </c>
      <c r="D29" t="s">
        <v>350</v>
      </c>
      <c r="E29" s="58" t="s">
        <v>652</v>
      </c>
      <c r="F29" s="60">
        <v>42005</v>
      </c>
      <c r="G29" s="9">
        <f t="shared" si="1"/>
        <v>40</v>
      </c>
      <c r="H29" s="9">
        <f t="shared" si="2"/>
        <v>9</v>
      </c>
      <c r="I29" s="58" t="str">
        <f t="shared" si="3"/>
        <v>40 - 44</v>
      </c>
      <c r="Z29" s="15">
        <v>43</v>
      </c>
      <c r="AA29" s="15" t="s">
        <v>189</v>
      </c>
      <c r="AB29" s="15">
        <v>43</v>
      </c>
      <c r="AC29" s="15" t="s">
        <v>189</v>
      </c>
    </row>
    <row r="30" spans="1:29">
      <c r="A30" s="58" t="s">
        <v>147</v>
      </c>
      <c r="B30" s="58" t="s">
        <v>220</v>
      </c>
      <c r="C30" s="7" t="str">
        <f t="shared" si="0"/>
        <v>Jo Young</v>
      </c>
      <c r="D30" t="s">
        <v>350</v>
      </c>
      <c r="E30" s="58" t="s">
        <v>656</v>
      </c>
      <c r="F30" s="60">
        <v>42005</v>
      </c>
      <c r="G30" s="9">
        <f t="shared" si="1"/>
        <v>55</v>
      </c>
      <c r="H30" s="9">
        <f t="shared" si="2"/>
        <v>3</v>
      </c>
      <c r="I30" s="58" t="str">
        <f t="shared" si="3"/>
        <v>50 +</v>
      </c>
      <c r="Z30" s="15">
        <v>44</v>
      </c>
      <c r="AA30" s="15" t="s">
        <v>189</v>
      </c>
      <c r="AB30" s="15">
        <v>44</v>
      </c>
      <c r="AC30" s="15" t="s">
        <v>189</v>
      </c>
    </row>
    <row r="31" spans="1:29">
      <c r="A31" s="58" t="s">
        <v>533</v>
      </c>
      <c r="B31" s="58" t="s">
        <v>534</v>
      </c>
      <c r="C31" s="7" t="str">
        <f t="shared" si="0"/>
        <v>Joanna COPEMAN</v>
      </c>
      <c r="D31" t="s">
        <v>350</v>
      </c>
      <c r="E31" s="58" t="s">
        <v>658</v>
      </c>
      <c r="F31" s="60">
        <v>42005</v>
      </c>
      <c r="G31" s="9">
        <f t="shared" si="1"/>
        <v>49</v>
      </c>
      <c r="H31" s="9">
        <f t="shared" si="2"/>
        <v>3</v>
      </c>
      <c r="I31" s="58" t="str">
        <f t="shared" si="3"/>
        <v>45 - 49</v>
      </c>
      <c r="Z31" s="15">
        <v>45</v>
      </c>
      <c r="AA31" s="15" t="s">
        <v>190</v>
      </c>
      <c r="AB31" s="15">
        <v>45</v>
      </c>
      <c r="AC31" s="15" t="s">
        <v>190</v>
      </c>
    </row>
    <row r="32" spans="1:29">
      <c r="A32" s="58" t="s">
        <v>535</v>
      </c>
      <c r="B32" s="58" t="s">
        <v>25</v>
      </c>
      <c r="C32" s="7" t="str">
        <f t="shared" si="0"/>
        <v>Frances Turner</v>
      </c>
      <c r="D32" t="s">
        <v>350</v>
      </c>
      <c r="E32" s="58" t="s">
        <v>661</v>
      </c>
      <c r="F32" s="60">
        <v>42005</v>
      </c>
      <c r="G32" s="9">
        <f t="shared" si="1"/>
        <v>65</v>
      </c>
      <c r="H32" s="9">
        <f t="shared" si="2"/>
        <v>5</v>
      </c>
      <c r="I32" s="58" t="str">
        <f t="shared" si="3"/>
        <v>50 +</v>
      </c>
      <c r="Z32" s="15">
        <v>46</v>
      </c>
      <c r="AA32" s="15" t="s">
        <v>190</v>
      </c>
      <c r="AB32" s="15">
        <v>46</v>
      </c>
      <c r="AC32" s="15" t="s">
        <v>190</v>
      </c>
    </row>
    <row r="33" spans="1:29">
      <c r="A33" s="58" t="s">
        <v>536</v>
      </c>
      <c r="B33" s="58" t="s">
        <v>537</v>
      </c>
      <c r="C33" s="7" t="str">
        <f t="shared" si="0"/>
        <v>karen jackson</v>
      </c>
      <c r="D33" t="s">
        <v>784</v>
      </c>
      <c r="E33" s="65">
        <v>31026</v>
      </c>
      <c r="F33" s="60">
        <v>42005</v>
      </c>
      <c r="G33" s="9">
        <f t="shared" si="1"/>
        <v>30</v>
      </c>
      <c r="H33" s="9">
        <f t="shared" si="2"/>
        <v>0</v>
      </c>
      <c r="I33" s="58" t="str">
        <f t="shared" si="3"/>
        <v>16 - 34</v>
      </c>
      <c r="Z33" s="15">
        <v>47</v>
      </c>
      <c r="AA33" s="15" t="s">
        <v>190</v>
      </c>
      <c r="AB33" s="15">
        <v>47</v>
      </c>
      <c r="AC33" s="15" t="s">
        <v>190</v>
      </c>
    </row>
    <row r="34" spans="1:29">
      <c r="A34" s="58" t="s">
        <v>72</v>
      </c>
      <c r="B34" s="58" t="s">
        <v>196</v>
      </c>
      <c r="C34" s="7" t="str">
        <f t="shared" si="0"/>
        <v>Karen Brown</v>
      </c>
      <c r="D34" t="s">
        <v>350</v>
      </c>
      <c r="E34" s="58" t="s">
        <v>665</v>
      </c>
      <c r="F34" s="60">
        <v>42005</v>
      </c>
      <c r="G34" s="9">
        <f t="shared" si="1"/>
        <v>53</v>
      </c>
      <c r="H34" s="9">
        <f t="shared" si="2"/>
        <v>2</v>
      </c>
      <c r="I34" s="58" t="str">
        <f t="shared" ref="I34:I65" si="4">VLOOKUP(G34,Z$2:AA$65,2,FALSE)</f>
        <v>50 +</v>
      </c>
      <c r="Z34" s="15">
        <v>48</v>
      </c>
      <c r="AA34" s="15" t="s">
        <v>190</v>
      </c>
      <c r="AB34" s="15">
        <v>48</v>
      </c>
      <c r="AC34" s="15" t="s">
        <v>190</v>
      </c>
    </row>
    <row r="35" spans="1:29">
      <c r="A35" s="58" t="s">
        <v>6</v>
      </c>
      <c r="B35" s="58" t="s">
        <v>63</v>
      </c>
      <c r="C35" s="7" t="str">
        <f t="shared" si="0"/>
        <v>Kate Sergent</v>
      </c>
      <c r="D35" t="s">
        <v>350</v>
      </c>
      <c r="E35" s="58" t="s">
        <v>667</v>
      </c>
      <c r="F35" s="60">
        <v>42005</v>
      </c>
      <c r="G35" s="9">
        <f t="shared" si="1"/>
        <v>62</v>
      </c>
      <c r="H35" s="9">
        <f t="shared" si="2"/>
        <v>9</v>
      </c>
      <c r="I35" s="58" t="str">
        <f t="shared" si="4"/>
        <v>50 +</v>
      </c>
      <c r="Z35" s="15">
        <v>49</v>
      </c>
      <c r="AA35" s="15" t="s">
        <v>190</v>
      </c>
      <c r="AB35" s="15">
        <v>49</v>
      </c>
      <c r="AC35" s="15" t="s">
        <v>190</v>
      </c>
    </row>
    <row r="36" spans="1:29">
      <c r="A36" s="58" t="s">
        <v>538</v>
      </c>
      <c r="B36" s="58" t="s">
        <v>539</v>
      </c>
      <c r="C36" s="7" t="str">
        <f t="shared" si="0"/>
        <v>Tina Bonham</v>
      </c>
      <c r="D36" t="s">
        <v>784</v>
      </c>
      <c r="E36" s="58" t="s">
        <v>668</v>
      </c>
      <c r="F36" s="60">
        <v>42005</v>
      </c>
      <c r="G36" s="9">
        <f t="shared" si="1"/>
        <v>52</v>
      </c>
      <c r="H36" s="9">
        <f t="shared" si="2"/>
        <v>9</v>
      </c>
      <c r="I36" s="58" t="str">
        <f t="shared" si="4"/>
        <v>50 +</v>
      </c>
      <c r="Z36" s="15">
        <v>50</v>
      </c>
      <c r="AA36" s="15" t="s">
        <v>264</v>
      </c>
      <c r="AB36" s="15">
        <v>50</v>
      </c>
      <c r="AC36" s="15" t="s">
        <v>261</v>
      </c>
    </row>
    <row r="37" spans="1:29">
      <c r="A37" s="58" t="s">
        <v>540</v>
      </c>
      <c r="B37" s="58" t="s">
        <v>541</v>
      </c>
      <c r="C37" s="7" t="str">
        <f t="shared" si="0"/>
        <v>Kelly Milner</v>
      </c>
      <c r="D37" t="s">
        <v>350</v>
      </c>
      <c r="E37" s="58" t="s">
        <v>671</v>
      </c>
      <c r="F37" s="60">
        <v>42005</v>
      </c>
      <c r="G37" s="9">
        <f t="shared" si="1"/>
        <v>38</v>
      </c>
      <c r="H37" s="9">
        <f t="shared" si="2"/>
        <v>4</v>
      </c>
      <c r="I37" s="58" t="str">
        <f t="shared" si="4"/>
        <v>35 - 39</v>
      </c>
      <c r="Z37" s="15">
        <v>51</v>
      </c>
      <c r="AA37" s="15" t="s">
        <v>264</v>
      </c>
      <c r="AB37" s="15">
        <v>51</v>
      </c>
      <c r="AC37" s="15" t="s">
        <v>261</v>
      </c>
    </row>
    <row r="38" spans="1:29">
      <c r="A38" s="58" t="s">
        <v>542</v>
      </c>
      <c r="B38" s="58" t="s">
        <v>543</v>
      </c>
      <c r="C38" s="7" t="str">
        <f t="shared" si="0"/>
        <v>Kinga Koluch</v>
      </c>
      <c r="D38" t="s">
        <v>784</v>
      </c>
      <c r="E38" s="58" t="s">
        <v>672</v>
      </c>
      <c r="F38" s="60">
        <v>42005</v>
      </c>
      <c r="G38" s="9">
        <f t="shared" si="1"/>
        <v>28</v>
      </c>
      <c r="H38" s="9">
        <f t="shared" si="2"/>
        <v>11</v>
      </c>
      <c r="I38" s="58" t="str">
        <f t="shared" si="4"/>
        <v>16 - 34</v>
      </c>
      <c r="Z38" s="15">
        <v>52</v>
      </c>
      <c r="AA38" s="15" t="s">
        <v>264</v>
      </c>
      <c r="AB38" s="15">
        <v>52</v>
      </c>
      <c r="AC38" s="15" t="s">
        <v>261</v>
      </c>
    </row>
    <row r="39" spans="1:29">
      <c r="A39" s="58" t="s">
        <v>363</v>
      </c>
      <c r="B39" s="58" t="s">
        <v>354</v>
      </c>
      <c r="C39" s="7" t="str">
        <f t="shared" si="0"/>
        <v>Lynn Sherren</v>
      </c>
      <c r="D39" t="s">
        <v>350</v>
      </c>
      <c r="E39" s="58" t="s">
        <v>673</v>
      </c>
      <c r="F39" s="60">
        <v>42005</v>
      </c>
      <c r="G39" s="9">
        <f t="shared" si="1"/>
        <v>59</v>
      </c>
      <c r="H39" s="9">
        <f t="shared" si="2"/>
        <v>8</v>
      </c>
      <c r="I39" s="58" t="str">
        <f t="shared" si="4"/>
        <v>50 +</v>
      </c>
      <c r="Z39" s="15">
        <v>53</v>
      </c>
      <c r="AA39" s="15" t="s">
        <v>264</v>
      </c>
      <c r="AB39" s="15">
        <v>53</v>
      </c>
      <c r="AC39" s="15" t="s">
        <v>261</v>
      </c>
    </row>
    <row r="40" spans="1:29">
      <c r="A40" s="58" t="s">
        <v>430</v>
      </c>
      <c r="B40" s="58" t="s">
        <v>431</v>
      </c>
      <c r="C40" s="7" t="str">
        <f t="shared" si="0"/>
        <v>Laura Mann</v>
      </c>
      <c r="D40" t="s">
        <v>784</v>
      </c>
      <c r="E40" s="58" t="s">
        <v>674</v>
      </c>
      <c r="F40" s="60">
        <v>42005</v>
      </c>
      <c r="G40" s="9">
        <f t="shared" si="1"/>
        <v>22</v>
      </c>
      <c r="H40" s="9">
        <f t="shared" si="2"/>
        <v>10</v>
      </c>
      <c r="I40" s="58" t="str">
        <f t="shared" si="4"/>
        <v>16 - 34</v>
      </c>
      <c r="Z40" s="15">
        <v>54</v>
      </c>
      <c r="AA40" s="15" t="s">
        <v>264</v>
      </c>
      <c r="AB40" s="15">
        <v>54</v>
      </c>
      <c r="AC40" s="15" t="s">
        <v>261</v>
      </c>
    </row>
    <row r="41" spans="1:29">
      <c r="A41" s="58" t="s">
        <v>544</v>
      </c>
      <c r="B41" s="58" t="s">
        <v>545</v>
      </c>
      <c r="C41" s="7" t="str">
        <f t="shared" si="0"/>
        <v>Leighanne Earley</v>
      </c>
      <c r="D41" t="s">
        <v>350</v>
      </c>
      <c r="E41" s="58" t="s">
        <v>678</v>
      </c>
      <c r="F41" s="60">
        <v>42005</v>
      </c>
      <c r="G41" s="9">
        <f t="shared" si="1"/>
        <v>38</v>
      </c>
      <c r="H41" s="9">
        <f t="shared" si="2"/>
        <v>3</v>
      </c>
      <c r="I41" s="58" t="str">
        <f t="shared" si="4"/>
        <v>35 - 39</v>
      </c>
      <c r="Z41" s="15">
        <v>55</v>
      </c>
      <c r="AA41" s="15" t="s">
        <v>264</v>
      </c>
      <c r="AB41" s="15">
        <v>55</v>
      </c>
      <c r="AC41" s="15" t="s">
        <v>262</v>
      </c>
    </row>
    <row r="42" spans="1:29">
      <c r="A42" s="58" t="s">
        <v>140</v>
      </c>
      <c r="B42" s="58" t="s">
        <v>5</v>
      </c>
      <c r="C42" s="7" t="str">
        <f t="shared" si="0"/>
        <v>Lesley Kirk</v>
      </c>
      <c r="D42" t="s">
        <v>350</v>
      </c>
      <c r="E42" s="58" t="s">
        <v>679</v>
      </c>
      <c r="F42" s="60">
        <v>42005</v>
      </c>
      <c r="G42" s="9">
        <f t="shared" si="1"/>
        <v>55</v>
      </c>
      <c r="H42" s="9">
        <f t="shared" si="2"/>
        <v>8</v>
      </c>
      <c r="I42" s="58" t="str">
        <f t="shared" si="4"/>
        <v>50 +</v>
      </c>
      <c r="Z42" s="15">
        <v>56</v>
      </c>
      <c r="AA42" s="15" t="s">
        <v>264</v>
      </c>
      <c r="AB42" s="15">
        <v>56</v>
      </c>
      <c r="AC42" s="15" t="s">
        <v>262</v>
      </c>
    </row>
    <row r="43" spans="1:29">
      <c r="A43" s="58" t="s">
        <v>202</v>
      </c>
      <c r="B43" s="58" t="s">
        <v>203</v>
      </c>
      <c r="C43" s="7" t="str">
        <f t="shared" si="0"/>
        <v>Lisa Dallisson</v>
      </c>
      <c r="D43" t="s">
        <v>350</v>
      </c>
      <c r="E43" s="58" t="s">
        <v>680</v>
      </c>
      <c r="F43" s="60">
        <v>42005</v>
      </c>
      <c r="G43" s="9">
        <f t="shared" si="1"/>
        <v>43</v>
      </c>
      <c r="H43" s="9">
        <f t="shared" si="2"/>
        <v>7</v>
      </c>
      <c r="I43" s="58" t="str">
        <f t="shared" si="4"/>
        <v>40 - 44</v>
      </c>
      <c r="Z43" s="15">
        <v>57</v>
      </c>
      <c r="AA43" s="15" t="s">
        <v>264</v>
      </c>
      <c r="AB43" s="15">
        <v>57</v>
      </c>
      <c r="AC43" s="15" t="s">
        <v>262</v>
      </c>
    </row>
    <row r="44" spans="1:29">
      <c r="A44" s="58" t="s">
        <v>482</v>
      </c>
      <c r="B44" s="58" t="s">
        <v>483</v>
      </c>
      <c r="C44" s="7" t="str">
        <f t="shared" si="0"/>
        <v>Lissy Hair</v>
      </c>
      <c r="D44" t="s">
        <v>350</v>
      </c>
      <c r="E44" s="58" t="s">
        <v>681</v>
      </c>
      <c r="F44" s="60">
        <v>42005</v>
      </c>
      <c r="G44" s="9">
        <f t="shared" si="1"/>
        <v>44</v>
      </c>
      <c r="H44" s="9">
        <f t="shared" si="2"/>
        <v>4</v>
      </c>
      <c r="I44" s="58" t="str">
        <f t="shared" si="4"/>
        <v>40 - 44</v>
      </c>
      <c r="Z44" s="15">
        <v>58</v>
      </c>
      <c r="AA44" s="15" t="s">
        <v>264</v>
      </c>
      <c r="AB44" s="15">
        <v>58</v>
      </c>
      <c r="AC44" s="15" t="s">
        <v>262</v>
      </c>
    </row>
    <row r="45" spans="1:29">
      <c r="A45" s="58" t="s">
        <v>432</v>
      </c>
      <c r="B45" s="58" t="s">
        <v>433</v>
      </c>
      <c r="C45" s="7" t="str">
        <f t="shared" si="0"/>
        <v>Morgan Alcock</v>
      </c>
      <c r="D45" t="s">
        <v>350</v>
      </c>
      <c r="E45" s="58" t="s">
        <v>687</v>
      </c>
      <c r="F45" s="60">
        <v>42005</v>
      </c>
      <c r="G45" s="9">
        <f t="shared" si="1"/>
        <v>18</v>
      </c>
      <c r="H45" s="9">
        <f t="shared" si="2"/>
        <v>9</v>
      </c>
      <c r="I45" s="58" t="str">
        <f t="shared" si="4"/>
        <v>16 - 34</v>
      </c>
      <c r="Z45" s="15">
        <v>59</v>
      </c>
      <c r="AA45" s="15" t="s">
        <v>264</v>
      </c>
      <c r="AB45" s="15">
        <v>59</v>
      </c>
      <c r="AC45" s="15" t="s">
        <v>262</v>
      </c>
    </row>
    <row r="46" spans="1:29">
      <c r="A46" s="58" t="s">
        <v>416</v>
      </c>
      <c r="B46" s="58" t="s">
        <v>417</v>
      </c>
      <c r="C46" s="7" t="str">
        <f t="shared" si="0"/>
        <v>Maria Haslam</v>
      </c>
      <c r="D46" t="s">
        <v>350</v>
      </c>
      <c r="E46" s="58" t="s">
        <v>688</v>
      </c>
      <c r="F46" s="60">
        <v>42005</v>
      </c>
      <c r="G46" s="9">
        <f t="shared" si="1"/>
        <v>34</v>
      </c>
      <c r="H46" s="9">
        <f t="shared" si="2"/>
        <v>4</v>
      </c>
      <c r="I46" s="58" t="str">
        <f t="shared" si="4"/>
        <v>16 - 34</v>
      </c>
      <c r="Z46" s="15">
        <v>60</v>
      </c>
      <c r="AA46" s="15" t="s">
        <v>264</v>
      </c>
      <c r="AB46" s="15">
        <v>60</v>
      </c>
      <c r="AC46" s="15" t="s">
        <v>265</v>
      </c>
    </row>
    <row r="47" spans="1:29">
      <c r="A47" s="58" t="s">
        <v>71</v>
      </c>
      <c r="B47" s="58" t="s">
        <v>546</v>
      </c>
      <c r="C47" s="7" t="str">
        <f t="shared" si="0"/>
        <v>Marianne Flint</v>
      </c>
      <c r="D47" t="s">
        <v>350</v>
      </c>
      <c r="E47" s="58" t="s">
        <v>689</v>
      </c>
      <c r="F47" s="60">
        <v>42005</v>
      </c>
      <c r="G47" s="9">
        <f t="shared" si="1"/>
        <v>43</v>
      </c>
      <c r="H47" s="9">
        <f t="shared" si="2"/>
        <v>8</v>
      </c>
      <c r="I47" s="58" t="str">
        <f t="shared" si="4"/>
        <v>40 - 44</v>
      </c>
      <c r="Z47" s="15">
        <v>61</v>
      </c>
      <c r="AA47" s="15" t="s">
        <v>264</v>
      </c>
      <c r="AB47" s="15">
        <v>61</v>
      </c>
      <c r="AC47" s="15" t="s">
        <v>265</v>
      </c>
    </row>
    <row r="48" spans="1:29">
      <c r="A48" s="58" t="s">
        <v>364</v>
      </c>
      <c r="B48" s="58" t="s">
        <v>215</v>
      </c>
      <c r="C48" s="7" t="str">
        <f t="shared" si="0"/>
        <v>Marie Fitzgerald</v>
      </c>
      <c r="D48" t="s">
        <v>350</v>
      </c>
      <c r="E48" s="58" t="s">
        <v>690</v>
      </c>
      <c r="F48" s="60">
        <v>42005</v>
      </c>
      <c r="G48" s="9">
        <f t="shared" si="1"/>
        <v>55</v>
      </c>
      <c r="H48" s="9">
        <f t="shared" si="2"/>
        <v>10</v>
      </c>
      <c r="I48" s="58" t="str">
        <f t="shared" si="4"/>
        <v>50 +</v>
      </c>
      <c r="Z48" s="15">
        <v>62</v>
      </c>
      <c r="AA48" s="15" t="s">
        <v>264</v>
      </c>
      <c r="AB48" s="15">
        <v>62</v>
      </c>
      <c r="AC48" s="15" t="s">
        <v>265</v>
      </c>
    </row>
    <row r="49" spans="1:29">
      <c r="A49" s="58" t="s">
        <v>6</v>
      </c>
      <c r="B49" s="58" t="s">
        <v>547</v>
      </c>
      <c r="C49" s="7" t="str">
        <f t="shared" si="0"/>
        <v>Kate Cullimore</v>
      </c>
      <c r="D49" t="s">
        <v>350</v>
      </c>
      <c r="E49" s="58" t="s">
        <v>692</v>
      </c>
      <c r="F49" s="60">
        <v>42005</v>
      </c>
      <c r="G49" s="9">
        <f t="shared" si="1"/>
        <v>42</v>
      </c>
      <c r="H49" s="9">
        <f t="shared" si="2"/>
        <v>11</v>
      </c>
      <c r="I49" s="58" t="str">
        <f t="shared" si="4"/>
        <v>40 - 44</v>
      </c>
      <c r="Z49" s="15">
        <v>63</v>
      </c>
      <c r="AA49" s="15" t="s">
        <v>264</v>
      </c>
      <c r="AB49" s="15">
        <v>63</v>
      </c>
      <c r="AC49" s="15" t="s">
        <v>265</v>
      </c>
    </row>
    <row r="50" spans="1:29">
      <c r="A50" s="58" t="s">
        <v>20</v>
      </c>
      <c r="B50" s="58" t="s">
        <v>14</v>
      </c>
      <c r="C50" s="7" t="str">
        <f t="shared" si="0"/>
        <v>Maxine Horsman</v>
      </c>
      <c r="D50" t="s">
        <v>350</v>
      </c>
      <c r="E50" s="58" t="s">
        <v>694</v>
      </c>
      <c r="F50" s="60">
        <v>42005</v>
      </c>
      <c r="G50" s="9">
        <f t="shared" si="1"/>
        <v>52</v>
      </c>
      <c r="H50" s="9">
        <f t="shared" si="2"/>
        <v>6</v>
      </c>
      <c r="I50" s="58" t="str">
        <f t="shared" si="4"/>
        <v>50 +</v>
      </c>
      <c r="Z50" s="15">
        <v>64</v>
      </c>
      <c r="AA50" s="15" t="s">
        <v>264</v>
      </c>
      <c r="AB50" s="15">
        <v>64</v>
      </c>
      <c r="AC50" s="15" t="s">
        <v>265</v>
      </c>
    </row>
    <row r="51" spans="1:29">
      <c r="A51" s="58" t="s">
        <v>232</v>
      </c>
      <c r="B51" s="58" t="s">
        <v>231</v>
      </c>
      <c r="C51" s="7" t="str">
        <f t="shared" si="0"/>
        <v>Megan Johnston</v>
      </c>
      <c r="D51" t="s">
        <v>350</v>
      </c>
      <c r="E51" s="58" t="s">
        <v>696</v>
      </c>
      <c r="F51" s="60">
        <v>42005</v>
      </c>
      <c r="G51" s="9">
        <f t="shared" si="1"/>
        <v>35</v>
      </c>
      <c r="H51" s="9">
        <f t="shared" si="2"/>
        <v>2</v>
      </c>
      <c r="I51" s="58" t="str">
        <f t="shared" si="4"/>
        <v>35 - 39</v>
      </c>
      <c r="Z51" s="15">
        <v>65</v>
      </c>
      <c r="AA51" s="15" t="s">
        <v>264</v>
      </c>
      <c r="AB51" s="15">
        <v>65</v>
      </c>
      <c r="AC51" s="15" t="s">
        <v>265</v>
      </c>
    </row>
    <row r="52" spans="1:29">
      <c r="A52" s="58" t="s">
        <v>366</v>
      </c>
      <c r="B52" s="58" t="s">
        <v>367</v>
      </c>
      <c r="C52" s="7" t="str">
        <f t="shared" si="0"/>
        <v>Michele Cottiss</v>
      </c>
      <c r="D52" t="s">
        <v>350</v>
      </c>
      <c r="E52" s="58" t="s">
        <v>697</v>
      </c>
      <c r="F52" s="60">
        <v>42005</v>
      </c>
      <c r="G52" s="9">
        <f t="shared" si="1"/>
        <v>50</v>
      </c>
      <c r="H52" s="9">
        <f t="shared" si="2"/>
        <v>3</v>
      </c>
      <c r="I52" s="58" t="str">
        <f t="shared" si="4"/>
        <v>50 +</v>
      </c>
      <c r="Z52" s="15">
        <v>66</v>
      </c>
      <c r="AA52" s="15" t="s">
        <v>264</v>
      </c>
      <c r="AB52" s="15">
        <v>66</v>
      </c>
      <c r="AC52" s="15" t="s">
        <v>265</v>
      </c>
    </row>
    <row r="53" spans="1:29">
      <c r="A53" s="58" t="s">
        <v>549</v>
      </c>
      <c r="B53" s="58" t="s">
        <v>550</v>
      </c>
      <c r="C53" s="7" t="str">
        <f t="shared" si="0"/>
        <v>Naoko Adachi</v>
      </c>
      <c r="D53" t="s">
        <v>350</v>
      </c>
      <c r="E53" s="58" t="s">
        <v>702</v>
      </c>
      <c r="F53" s="60">
        <v>42005</v>
      </c>
      <c r="G53" s="9">
        <f t="shared" si="1"/>
        <v>31</v>
      </c>
      <c r="H53" s="9">
        <f t="shared" si="2"/>
        <v>4</v>
      </c>
      <c r="I53" s="58" t="str">
        <f t="shared" si="4"/>
        <v>16 - 34</v>
      </c>
      <c r="Z53" s="15">
        <v>67</v>
      </c>
      <c r="AA53" s="15" t="s">
        <v>264</v>
      </c>
      <c r="AB53" s="15">
        <v>67</v>
      </c>
      <c r="AC53" s="15" t="s">
        <v>265</v>
      </c>
    </row>
    <row r="54" spans="1:29">
      <c r="A54" s="58" t="s">
        <v>43</v>
      </c>
      <c r="B54" s="58" t="s">
        <v>44</v>
      </c>
      <c r="C54" s="7" t="str">
        <f t="shared" si="0"/>
        <v>Naomi Whittaker</v>
      </c>
      <c r="D54" t="s">
        <v>350</v>
      </c>
      <c r="E54" s="58" t="s">
        <v>703</v>
      </c>
      <c r="F54" s="60">
        <v>42005</v>
      </c>
      <c r="G54" s="9">
        <f t="shared" si="1"/>
        <v>54</v>
      </c>
      <c r="H54" s="9">
        <f t="shared" si="2"/>
        <v>2</v>
      </c>
      <c r="I54" s="58" t="str">
        <f t="shared" si="4"/>
        <v>50 +</v>
      </c>
      <c r="Z54" s="15">
        <v>68</v>
      </c>
      <c r="AA54" s="15" t="s">
        <v>264</v>
      </c>
      <c r="AB54" s="15">
        <v>68</v>
      </c>
      <c r="AC54" s="15" t="s">
        <v>265</v>
      </c>
    </row>
    <row r="55" spans="1:29">
      <c r="A55" s="61" t="s">
        <v>479</v>
      </c>
      <c r="B55" s="58" t="s">
        <v>38</v>
      </c>
      <c r="C55" s="7" t="str">
        <f t="shared" si="0"/>
        <v>Nina Davies</v>
      </c>
      <c r="D55" t="s">
        <v>350</v>
      </c>
      <c r="E55" s="58" t="s">
        <v>706</v>
      </c>
      <c r="F55" s="60">
        <v>42005</v>
      </c>
      <c r="G55" s="9">
        <f t="shared" si="1"/>
        <v>47</v>
      </c>
      <c r="H55" s="9">
        <f t="shared" si="2"/>
        <v>10</v>
      </c>
      <c r="I55" s="58" t="str">
        <f t="shared" si="4"/>
        <v>45 - 49</v>
      </c>
      <c r="Z55" s="15">
        <v>69</v>
      </c>
      <c r="AA55" s="15" t="s">
        <v>264</v>
      </c>
      <c r="AB55" s="15">
        <v>69</v>
      </c>
      <c r="AC55" s="15" t="s">
        <v>265</v>
      </c>
    </row>
    <row r="56" spans="1:29">
      <c r="A56" s="58" t="s">
        <v>21</v>
      </c>
      <c r="B56" s="58" t="s">
        <v>15</v>
      </c>
      <c r="C56" s="7" t="str">
        <f t="shared" si="0"/>
        <v>Sarah Odell</v>
      </c>
      <c r="D56" t="s">
        <v>350</v>
      </c>
      <c r="E56" s="58" t="s">
        <v>708</v>
      </c>
      <c r="F56" s="60">
        <v>42005</v>
      </c>
      <c r="G56" s="9">
        <f t="shared" si="1"/>
        <v>45</v>
      </c>
      <c r="H56" s="9">
        <f t="shared" si="2"/>
        <v>6</v>
      </c>
      <c r="I56" s="58" t="str">
        <f t="shared" si="4"/>
        <v>45 - 49</v>
      </c>
      <c r="Z56" s="15">
        <v>70</v>
      </c>
      <c r="AA56" s="15" t="s">
        <v>264</v>
      </c>
      <c r="AB56" s="15">
        <v>70</v>
      </c>
      <c r="AC56" s="15" t="s">
        <v>265</v>
      </c>
    </row>
    <row r="57" spans="1:29">
      <c r="A57" s="58" t="s">
        <v>368</v>
      </c>
      <c r="B57" s="58" t="s">
        <v>369</v>
      </c>
      <c r="C57" s="7" t="str">
        <f t="shared" si="0"/>
        <v>Philippa Bailey</v>
      </c>
      <c r="D57" t="s">
        <v>350</v>
      </c>
      <c r="E57" s="58" t="s">
        <v>711</v>
      </c>
      <c r="F57" s="60">
        <v>42005</v>
      </c>
      <c r="G57" s="9">
        <f t="shared" si="1"/>
        <v>44</v>
      </c>
      <c r="H57" s="9">
        <f t="shared" si="2"/>
        <v>3</v>
      </c>
      <c r="I57" s="58" t="str">
        <f t="shared" si="4"/>
        <v>40 - 44</v>
      </c>
      <c r="Z57" s="15">
        <v>71</v>
      </c>
      <c r="AA57" s="15" t="s">
        <v>264</v>
      </c>
      <c r="AB57" s="15">
        <v>71</v>
      </c>
      <c r="AC57" s="15" t="s">
        <v>265</v>
      </c>
    </row>
    <row r="58" spans="1:29">
      <c r="A58" s="58" t="s">
        <v>328</v>
      </c>
      <c r="B58" s="58" t="s">
        <v>370</v>
      </c>
      <c r="C58" s="7" t="str">
        <f t="shared" si="0"/>
        <v>Penny Garbutt</v>
      </c>
      <c r="D58" t="s">
        <v>350</v>
      </c>
      <c r="E58" s="58" t="s">
        <v>717</v>
      </c>
      <c r="F58" s="60">
        <v>42005</v>
      </c>
      <c r="G58" s="9">
        <f t="shared" si="1"/>
        <v>57</v>
      </c>
      <c r="H58" s="9">
        <f t="shared" si="2"/>
        <v>2</v>
      </c>
      <c r="I58" s="58" t="str">
        <f t="shared" si="4"/>
        <v>50 +</v>
      </c>
      <c r="Z58" s="15">
        <v>72</v>
      </c>
      <c r="AA58" s="15" t="s">
        <v>264</v>
      </c>
      <c r="AB58" s="15">
        <v>72</v>
      </c>
      <c r="AC58" s="15" t="s">
        <v>265</v>
      </c>
    </row>
    <row r="59" spans="1:29">
      <c r="A59" s="58" t="s">
        <v>328</v>
      </c>
      <c r="B59" s="58" t="s">
        <v>371</v>
      </c>
      <c r="C59" s="7" t="str">
        <f t="shared" si="0"/>
        <v>Penny Stainthorp</v>
      </c>
      <c r="D59" t="s">
        <v>350</v>
      </c>
      <c r="E59" s="58" t="s">
        <v>718</v>
      </c>
      <c r="F59" s="60">
        <v>42005</v>
      </c>
      <c r="G59" s="9">
        <f t="shared" si="1"/>
        <v>54</v>
      </c>
      <c r="H59" s="9">
        <f t="shared" si="2"/>
        <v>11</v>
      </c>
      <c r="I59" s="58" t="str">
        <f t="shared" si="4"/>
        <v>50 +</v>
      </c>
      <c r="Z59" s="15">
        <v>73</v>
      </c>
      <c r="AA59" s="15" t="s">
        <v>264</v>
      </c>
      <c r="AB59" s="15">
        <v>73</v>
      </c>
      <c r="AC59" s="15" t="s">
        <v>265</v>
      </c>
    </row>
    <row r="60" spans="1:29">
      <c r="A60" s="58" t="s">
        <v>557</v>
      </c>
      <c r="B60" s="58" t="s">
        <v>558</v>
      </c>
      <c r="C60" s="7" t="str">
        <f t="shared" si="0"/>
        <v>Tasneem Pope</v>
      </c>
      <c r="D60" t="s">
        <v>350</v>
      </c>
      <c r="E60" s="58" t="s">
        <v>725</v>
      </c>
      <c r="F60" s="60">
        <v>42005</v>
      </c>
      <c r="G60" s="9">
        <f t="shared" si="1"/>
        <v>19</v>
      </c>
      <c r="H60" s="9">
        <f t="shared" si="2"/>
        <v>3</v>
      </c>
      <c r="I60" s="58" t="str">
        <f t="shared" si="4"/>
        <v>16 - 34</v>
      </c>
      <c r="Z60" s="15">
        <v>74</v>
      </c>
      <c r="AA60" s="15" t="s">
        <v>264</v>
      </c>
      <c r="AB60" s="15">
        <v>74</v>
      </c>
      <c r="AC60" s="15" t="s">
        <v>265</v>
      </c>
    </row>
    <row r="61" spans="1:29">
      <c r="A61" s="58" t="s">
        <v>372</v>
      </c>
      <c r="B61" s="58" t="s">
        <v>148</v>
      </c>
      <c r="C61" s="7" t="str">
        <f t="shared" si="0"/>
        <v>Nadezhda Svetlakova-Doyle</v>
      </c>
      <c r="D61" t="s">
        <v>350</v>
      </c>
      <c r="E61" s="58" t="s">
        <v>727</v>
      </c>
      <c r="F61" s="60">
        <v>42005</v>
      </c>
      <c r="G61" s="9">
        <f t="shared" si="1"/>
        <v>33</v>
      </c>
      <c r="H61" s="9">
        <f t="shared" si="2"/>
        <v>9</v>
      </c>
      <c r="I61" s="58" t="str">
        <f t="shared" si="4"/>
        <v>16 - 34</v>
      </c>
      <c r="Z61" s="15">
        <v>75</v>
      </c>
      <c r="AA61" s="15" t="s">
        <v>264</v>
      </c>
      <c r="AB61" s="15">
        <v>75</v>
      </c>
      <c r="AC61" s="15" t="s">
        <v>265</v>
      </c>
    </row>
    <row r="62" spans="1:29">
      <c r="A62" s="58" t="s">
        <v>434</v>
      </c>
      <c r="B62" s="58" t="s">
        <v>560</v>
      </c>
      <c r="C62" s="7" t="str">
        <f t="shared" si="0"/>
        <v>Rachel Clarke</v>
      </c>
      <c r="D62" t="s">
        <v>350</v>
      </c>
      <c r="E62" s="58" t="s">
        <v>730</v>
      </c>
      <c r="F62" s="60">
        <v>42005</v>
      </c>
      <c r="G62" s="9">
        <f t="shared" si="1"/>
        <v>41</v>
      </c>
      <c r="H62" s="9">
        <f t="shared" si="2"/>
        <v>9</v>
      </c>
      <c r="I62" s="58" t="str">
        <f t="shared" si="4"/>
        <v>40 - 44</v>
      </c>
      <c r="Z62" s="15">
        <v>76</v>
      </c>
      <c r="AA62" s="15" t="s">
        <v>264</v>
      </c>
      <c r="AB62" s="15">
        <v>76</v>
      </c>
      <c r="AC62" s="15" t="s">
        <v>265</v>
      </c>
    </row>
    <row r="63" spans="1:29">
      <c r="A63" s="58" t="s">
        <v>434</v>
      </c>
      <c r="B63" s="58" t="s">
        <v>435</v>
      </c>
      <c r="C63" s="7" t="str">
        <f t="shared" si="0"/>
        <v>Rachel Spence</v>
      </c>
      <c r="D63" t="s">
        <v>350</v>
      </c>
      <c r="E63" s="58" t="s">
        <v>731</v>
      </c>
      <c r="F63" s="60">
        <v>42005</v>
      </c>
      <c r="G63" s="9">
        <f t="shared" si="1"/>
        <v>47</v>
      </c>
      <c r="H63" s="9">
        <f t="shared" si="2"/>
        <v>4</v>
      </c>
      <c r="I63" s="58" t="str">
        <f t="shared" si="4"/>
        <v>45 - 49</v>
      </c>
      <c r="Z63" s="15">
        <v>77</v>
      </c>
      <c r="AA63" s="15" t="s">
        <v>264</v>
      </c>
      <c r="AB63" s="15">
        <v>77</v>
      </c>
      <c r="AC63" s="15" t="s">
        <v>265</v>
      </c>
    </row>
    <row r="64" spans="1:29">
      <c r="A64" s="58" t="s">
        <v>434</v>
      </c>
      <c r="B64" s="58" t="s">
        <v>561</v>
      </c>
      <c r="C64" s="7" t="str">
        <f t="shared" si="0"/>
        <v>Rachel Pearce</v>
      </c>
      <c r="D64" t="s">
        <v>350</v>
      </c>
      <c r="E64" s="58" t="s">
        <v>732</v>
      </c>
      <c r="F64" s="60">
        <v>42005</v>
      </c>
      <c r="G64" s="9">
        <f t="shared" si="1"/>
        <v>44</v>
      </c>
      <c r="H64" s="9">
        <f t="shared" si="2"/>
        <v>3</v>
      </c>
      <c r="I64" s="58" t="str">
        <f t="shared" si="4"/>
        <v>40 - 44</v>
      </c>
      <c r="Z64" s="15">
        <v>78</v>
      </c>
      <c r="AA64" s="15" t="s">
        <v>264</v>
      </c>
      <c r="AB64" s="15">
        <v>78</v>
      </c>
      <c r="AC64" s="15" t="s">
        <v>265</v>
      </c>
    </row>
    <row r="65" spans="1:29">
      <c r="A65" s="58" t="s">
        <v>373</v>
      </c>
      <c r="B65" s="58" t="s">
        <v>317</v>
      </c>
      <c r="C65" s="7" t="str">
        <f t="shared" si="0"/>
        <v>Becky Loftus</v>
      </c>
      <c r="D65" t="s">
        <v>350</v>
      </c>
      <c r="E65" s="58" t="s">
        <v>735</v>
      </c>
      <c r="F65" s="60">
        <v>42005</v>
      </c>
      <c r="G65" s="9">
        <f t="shared" si="1"/>
        <v>39</v>
      </c>
      <c r="H65" s="9">
        <f t="shared" si="2"/>
        <v>10</v>
      </c>
      <c r="I65" s="58" t="str">
        <f t="shared" si="4"/>
        <v>35 - 39</v>
      </c>
      <c r="Z65" s="15">
        <v>79</v>
      </c>
      <c r="AA65" s="15" t="s">
        <v>264</v>
      </c>
      <c r="AB65" s="15">
        <v>79</v>
      </c>
      <c r="AC65" s="15" t="s">
        <v>265</v>
      </c>
    </row>
    <row r="66" spans="1:29">
      <c r="A66" s="58" t="s">
        <v>563</v>
      </c>
      <c r="B66" s="58" t="s">
        <v>564</v>
      </c>
      <c r="C66" s="7" t="str">
        <f t="shared" ref="C66:C129" si="5">A66&amp;" "&amp;B66</f>
        <v>Heather Fletcher</v>
      </c>
      <c r="D66" t="s">
        <v>784</v>
      </c>
      <c r="E66" s="58" t="s">
        <v>740</v>
      </c>
      <c r="F66" s="60">
        <v>42005</v>
      </c>
      <c r="G66" s="9">
        <f t="shared" ref="G66:G129" si="6">DATEDIF(E66,F66,"Y")</f>
        <v>36</v>
      </c>
      <c r="H66" s="9">
        <f t="shared" ref="H66:H129" si="7">DATEDIF(E66,F66,"YM")</f>
        <v>3</v>
      </c>
      <c r="I66" s="58" t="str">
        <f t="shared" ref="I66:I84" si="8">VLOOKUP(G66,Z$2:AA$65,2,FALSE)</f>
        <v>35 - 39</v>
      </c>
    </row>
    <row r="67" spans="1:29">
      <c r="A67" s="58" t="s">
        <v>243</v>
      </c>
      <c r="B67" s="58" t="s">
        <v>244</v>
      </c>
      <c r="C67" s="7" t="str">
        <f t="shared" si="5"/>
        <v>Dani Rasgauski</v>
      </c>
      <c r="D67" t="s">
        <v>350</v>
      </c>
      <c r="E67" s="58" t="s">
        <v>744</v>
      </c>
      <c r="F67" s="60">
        <v>42005</v>
      </c>
      <c r="G67" s="9">
        <f t="shared" si="6"/>
        <v>37</v>
      </c>
      <c r="H67" s="9">
        <f t="shared" si="7"/>
        <v>6</v>
      </c>
      <c r="I67" s="58" t="str">
        <f t="shared" si="8"/>
        <v>35 - 39</v>
      </c>
    </row>
    <row r="68" spans="1:29">
      <c r="A68" s="58" t="s">
        <v>234</v>
      </c>
      <c r="B68" s="58" t="s">
        <v>235</v>
      </c>
      <c r="C68" s="7" t="str">
        <f t="shared" si="5"/>
        <v>Ruth Calderbank</v>
      </c>
      <c r="D68" t="s">
        <v>350</v>
      </c>
      <c r="E68" s="58" t="s">
        <v>745</v>
      </c>
      <c r="F68" s="60">
        <v>42005</v>
      </c>
      <c r="G68" s="9">
        <f t="shared" si="6"/>
        <v>62</v>
      </c>
      <c r="H68" s="9">
        <f t="shared" si="7"/>
        <v>11</v>
      </c>
      <c r="I68" s="58" t="str">
        <f t="shared" si="8"/>
        <v>50 +</v>
      </c>
    </row>
    <row r="69" spans="1:29">
      <c r="A69" s="58" t="s">
        <v>566</v>
      </c>
      <c r="B69" s="58" t="s">
        <v>53</v>
      </c>
      <c r="C69" s="7" t="str">
        <f t="shared" si="5"/>
        <v>Samantha Hill</v>
      </c>
      <c r="D69" t="s">
        <v>350</v>
      </c>
      <c r="E69" s="58" t="s">
        <v>747</v>
      </c>
      <c r="F69" s="60">
        <v>42005</v>
      </c>
      <c r="G69" s="9">
        <f t="shared" si="6"/>
        <v>28</v>
      </c>
      <c r="H69" s="9">
        <f t="shared" si="7"/>
        <v>7</v>
      </c>
      <c r="I69" s="58" t="str">
        <f t="shared" si="8"/>
        <v>16 - 34</v>
      </c>
    </row>
    <row r="70" spans="1:29">
      <c r="A70" s="58" t="s">
        <v>21</v>
      </c>
      <c r="B70" s="58" t="s">
        <v>37</v>
      </c>
      <c r="C70" s="7" t="str">
        <f t="shared" si="5"/>
        <v>Sarah Bland</v>
      </c>
      <c r="D70" t="s">
        <v>350</v>
      </c>
      <c r="E70" s="58" t="s">
        <v>748</v>
      </c>
      <c r="F70" s="60">
        <v>42005</v>
      </c>
      <c r="G70" s="9">
        <f t="shared" si="6"/>
        <v>51</v>
      </c>
      <c r="H70" s="9">
        <f t="shared" si="7"/>
        <v>1</v>
      </c>
      <c r="I70" s="58" t="str">
        <f t="shared" si="8"/>
        <v>50 +</v>
      </c>
    </row>
    <row r="71" spans="1:29">
      <c r="A71" s="58" t="s">
        <v>21</v>
      </c>
      <c r="B71" s="58" t="s">
        <v>228</v>
      </c>
      <c r="C71" s="7" t="str">
        <f t="shared" si="5"/>
        <v>Sarah Wheeler</v>
      </c>
      <c r="D71" t="s">
        <v>350</v>
      </c>
      <c r="E71" s="58" t="s">
        <v>751</v>
      </c>
      <c r="F71" s="60">
        <v>42005</v>
      </c>
      <c r="G71" s="9">
        <f t="shared" si="6"/>
        <v>41</v>
      </c>
      <c r="H71" s="9">
        <f t="shared" si="7"/>
        <v>10</v>
      </c>
      <c r="I71" s="58" t="str">
        <f t="shared" si="8"/>
        <v>40 - 44</v>
      </c>
    </row>
    <row r="72" spans="1:29">
      <c r="A72" s="58" t="s">
        <v>307</v>
      </c>
      <c r="B72" s="58" t="s">
        <v>163</v>
      </c>
      <c r="C72" s="7" t="str">
        <f t="shared" si="5"/>
        <v>Sheila Smith</v>
      </c>
      <c r="D72" t="s">
        <v>350</v>
      </c>
      <c r="E72" s="58" t="s">
        <v>752</v>
      </c>
      <c r="F72" s="60">
        <v>42005</v>
      </c>
      <c r="G72" s="9">
        <f t="shared" si="6"/>
        <v>47</v>
      </c>
      <c r="H72" s="9">
        <f t="shared" si="7"/>
        <v>11</v>
      </c>
      <c r="I72" s="58" t="str">
        <f t="shared" si="8"/>
        <v>45 - 49</v>
      </c>
    </row>
    <row r="73" spans="1:29">
      <c r="A73" s="58" t="s">
        <v>377</v>
      </c>
      <c r="B73" s="58" t="s">
        <v>378</v>
      </c>
      <c r="C73" s="7" t="str">
        <f t="shared" si="5"/>
        <v>Sheryl Buckland</v>
      </c>
      <c r="D73" t="s">
        <v>350</v>
      </c>
      <c r="E73" s="58" t="s">
        <v>754</v>
      </c>
      <c r="F73" s="60">
        <v>42005</v>
      </c>
      <c r="G73" s="9">
        <f t="shared" si="6"/>
        <v>58</v>
      </c>
      <c r="H73" s="9">
        <f t="shared" si="7"/>
        <v>1</v>
      </c>
      <c r="I73" s="58" t="str">
        <f t="shared" si="8"/>
        <v>50 +</v>
      </c>
    </row>
    <row r="74" spans="1:29">
      <c r="A74" s="58" t="s">
        <v>379</v>
      </c>
      <c r="B74" s="58" t="s">
        <v>380</v>
      </c>
      <c r="C74" s="7" t="str">
        <f t="shared" si="5"/>
        <v>Shirley Rigby</v>
      </c>
      <c r="D74" t="s">
        <v>350</v>
      </c>
      <c r="E74" s="58" t="s">
        <v>755</v>
      </c>
      <c r="F74" s="60">
        <v>42005</v>
      </c>
      <c r="G74" s="9">
        <f t="shared" si="6"/>
        <v>50</v>
      </c>
      <c r="H74" s="9">
        <f t="shared" si="7"/>
        <v>9</v>
      </c>
      <c r="I74" s="58" t="str">
        <f t="shared" si="8"/>
        <v>50 +</v>
      </c>
    </row>
    <row r="75" spans="1:29">
      <c r="A75" s="58" t="s">
        <v>6</v>
      </c>
      <c r="B75" s="58" t="s">
        <v>144</v>
      </c>
      <c r="C75" s="7" t="str">
        <f t="shared" si="5"/>
        <v>Kate Barrett</v>
      </c>
      <c r="D75" t="s">
        <v>350</v>
      </c>
      <c r="E75" s="58" t="s">
        <v>758</v>
      </c>
      <c r="F75" s="60">
        <v>42005</v>
      </c>
      <c r="G75" s="9">
        <f t="shared" si="6"/>
        <v>44</v>
      </c>
      <c r="H75" s="9">
        <f t="shared" si="7"/>
        <v>5</v>
      </c>
      <c r="I75" s="58" t="str">
        <f t="shared" si="8"/>
        <v>40 - 44</v>
      </c>
    </row>
    <row r="76" spans="1:29">
      <c r="A76" s="58" t="s">
        <v>213</v>
      </c>
      <c r="B76" s="58" t="s">
        <v>200</v>
      </c>
      <c r="C76" s="7" t="str">
        <f t="shared" si="5"/>
        <v>Suzanne Jones</v>
      </c>
      <c r="D76" t="s">
        <v>350</v>
      </c>
      <c r="E76" s="58" t="s">
        <v>764</v>
      </c>
      <c r="F76" s="60">
        <v>42005</v>
      </c>
      <c r="G76" s="9">
        <f t="shared" si="6"/>
        <v>43</v>
      </c>
      <c r="H76" s="9">
        <f t="shared" si="7"/>
        <v>10</v>
      </c>
      <c r="I76" s="58" t="str">
        <f t="shared" si="8"/>
        <v>40 - 44</v>
      </c>
    </row>
    <row r="77" spans="1:29">
      <c r="A77" s="58" t="s">
        <v>382</v>
      </c>
      <c r="B77" s="58" t="s">
        <v>383</v>
      </c>
      <c r="C77" s="7" t="str">
        <f t="shared" si="5"/>
        <v>Tessa Jenkins</v>
      </c>
      <c r="D77" t="s">
        <v>350</v>
      </c>
      <c r="E77" s="58" t="s">
        <v>766</v>
      </c>
      <c r="F77" s="60">
        <v>42005</v>
      </c>
      <c r="G77" s="9">
        <f t="shared" si="6"/>
        <v>35</v>
      </c>
      <c r="H77" s="9">
        <f t="shared" si="7"/>
        <v>8</v>
      </c>
      <c r="I77" s="58" t="str">
        <f t="shared" si="8"/>
        <v>35 - 39</v>
      </c>
    </row>
    <row r="78" spans="1:29">
      <c r="A78" s="58" t="s">
        <v>218</v>
      </c>
      <c r="B78" s="58" t="s">
        <v>219</v>
      </c>
      <c r="C78" s="7" t="str">
        <f t="shared" si="5"/>
        <v>Emily Adams</v>
      </c>
      <c r="D78" t="s">
        <v>350</v>
      </c>
      <c r="E78" s="58" t="s">
        <v>767</v>
      </c>
      <c r="F78" s="60">
        <v>42005</v>
      </c>
      <c r="G78" s="9">
        <f t="shared" si="6"/>
        <v>39</v>
      </c>
      <c r="H78" s="9">
        <f t="shared" si="7"/>
        <v>9</v>
      </c>
      <c r="I78" s="58" t="str">
        <f t="shared" si="8"/>
        <v>35 - 39</v>
      </c>
    </row>
    <row r="79" spans="1:29">
      <c r="A79" s="58" t="s">
        <v>212</v>
      </c>
      <c r="B79" s="58" t="s">
        <v>436</v>
      </c>
      <c r="C79" s="7" t="str">
        <f t="shared" si="5"/>
        <v>Michelle Kilmister</v>
      </c>
      <c r="D79" t="s">
        <v>350</v>
      </c>
      <c r="E79" s="58" t="s">
        <v>768</v>
      </c>
      <c r="F79" s="60">
        <v>42005</v>
      </c>
      <c r="G79" s="9">
        <f t="shared" si="6"/>
        <v>39</v>
      </c>
      <c r="H79" s="9">
        <f t="shared" si="7"/>
        <v>2</v>
      </c>
      <c r="I79" s="58" t="str">
        <f t="shared" si="8"/>
        <v>35 - 39</v>
      </c>
    </row>
    <row r="80" spans="1:29">
      <c r="A80" s="58" t="s">
        <v>66</v>
      </c>
      <c r="B80" s="58" t="s">
        <v>67</v>
      </c>
      <c r="C80" s="7" t="str">
        <f t="shared" si="5"/>
        <v>Vanessa Crookes</v>
      </c>
      <c r="D80" t="s">
        <v>350</v>
      </c>
      <c r="E80" s="58" t="s">
        <v>772</v>
      </c>
      <c r="F80" s="60">
        <v>42005</v>
      </c>
      <c r="G80" s="9">
        <f t="shared" si="6"/>
        <v>45</v>
      </c>
      <c r="H80" s="9">
        <f t="shared" si="7"/>
        <v>0</v>
      </c>
      <c r="I80" s="58" t="str">
        <f t="shared" si="8"/>
        <v>45 - 49</v>
      </c>
    </row>
    <row r="81" spans="1:9">
      <c r="A81" s="58" t="s">
        <v>145</v>
      </c>
      <c r="B81" s="58" t="s">
        <v>487</v>
      </c>
      <c r="C81" s="7" t="str">
        <f t="shared" si="5"/>
        <v>Victoria Johnstone</v>
      </c>
      <c r="D81" t="s">
        <v>350</v>
      </c>
      <c r="E81" s="58" t="s">
        <v>773</v>
      </c>
      <c r="F81" s="60">
        <v>42005</v>
      </c>
      <c r="G81" s="9">
        <f t="shared" si="6"/>
        <v>42</v>
      </c>
      <c r="H81" s="9">
        <f t="shared" si="7"/>
        <v>7</v>
      </c>
      <c r="I81" s="58" t="str">
        <f t="shared" si="8"/>
        <v>40 - 44</v>
      </c>
    </row>
    <row r="82" spans="1:9">
      <c r="A82" s="58" t="s">
        <v>145</v>
      </c>
      <c r="B82" s="58" t="s">
        <v>146</v>
      </c>
      <c r="C82" s="7" t="str">
        <f t="shared" si="5"/>
        <v>Victoria Jeffs</v>
      </c>
      <c r="D82" t="s">
        <v>350</v>
      </c>
      <c r="E82" s="58" t="s">
        <v>774</v>
      </c>
      <c r="F82" s="60">
        <v>42005</v>
      </c>
      <c r="G82" s="9">
        <f t="shared" si="6"/>
        <v>47</v>
      </c>
      <c r="H82" s="9">
        <f t="shared" si="7"/>
        <v>8</v>
      </c>
      <c r="I82" s="58" t="str">
        <f t="shared" si="8"/>
        <v>45 - 49</v>
      </c>
    </row>
    <row r="83" spans="1:9">
      <c r="A83" s="58" t="s">
        <v>141</v>
      </c>
      <c r="B83" s="58" t="s">
        <v>142</v>
      </c>
      <c r="C83" s="7" t="str">
        <f t="shared" si="5"/>
        <v>Yvonne Caswell</v>
      </c>
      <c r="D83" t="s">
        <v>350</v>
      </c>
      <c r="E83" s="58" t="s">
        <v>781</v>
      </c>
      <c r="F83" s="60">
        <v>42005</v>
      </c>
      <c r="G83" s="9">
        <f t="shared" si="6"/>
        <v>40</v>
      </c>
      <c r="H83" s="9">
        <f t="shared" si="7"/>
        <v>6</v>
      </c>
      <c r="I83" s="58" t="str">
        <f t="shared" si="8"/>
        <v>40 - 44</v>
      </c>
    </row>
    <row r="84" spans="1:9">
      <c r="A84" s="58" t="s">
        <v>411</v>
      </c>
      <c r="B84" s="58" t="s">
        <v>412</v>
      </c>
      <c r="C84" s="7" t="str">
        <f t="shared" si="5"/>
        <v>Zoe Chandler</v>
      </c>
      <c r="D84" t="s">
        <v>350</v>
      </c>
      <c r="E84" s="58" t="s">
        <v>782</v>
      </c>
      <c r="F84" s="60">
        <v>42005</v>
      </c>
      <c r="G84" s="9">
        <f t="shared" si="6"/>
        <v>19</v>
      </c>
      <c r="H84" s="9">
        <f t="shared" si="7"/>
        <v>10</v>
      </c>
      <c r="I84" s="58" t="str">
        <f t="shared" si="8"/>
        <v>16 - 34</v>
      </c>
    </row>
    <row r="85" spans="1:9">
      <c r="A85" s="58" t="s">
        <v>150</v>
      </c>
      <c r="B85" s="58" t="s">
        <v>25</v>
      </c>
      <c r="C85" s="7" t="str">
        <f t="shared" si="5"/>
        <v>Andrew Turner</v>
      </c>
      <c r="D85" t="s">
        <v>351</v>
      </c>
      <c r="E85" s="58" t="s">
        <v>575</v>
      </c>
      <c r="F85" s="60">
        <v>42005</v>
      </c>
      <c r="G85" s="9">
        <f t="shared" si="6"/>
        <v>38</v>
      </c>
      <c r="H85" s="9">
        <f t="shared" si="7"/>
        <v>9</v>
      </c>
      <c r="I85" s="58" t="str">
        <f>VLOOKUP(G85,AB$2:AC$65,2,FALSE)</f>
        <v>16 - 39</v>
      </c>
    </row>
    <row r="86" spans="1:9">
      <c r="A86" s="58" t="s">
        <v>230</v>
      </c>
      <c r="B86" s="58" t="s">
        <v>229</v>
      </c>
      <c r="C86" s="7" t="str">
        <f t="shared" si="5"/>
        <v>Alan Coley-Smith</v>
      </c>
      <c r="D86" t="s">
        <v>351</v>
      </c>
      <c r="E86" s="58" t="s">
        <v>578</v>
      </c>
      <c r="F86" s="60">
        <v>42005</v>
      </c>
      <c r="G86" s="9">
        <f t="shared" si="6"/>
        <v>51</v>
      </c>
      <c r="H86" s="9">
        <f t="shared" si="7"/>
        <v>0</v>
      </c>
      <c r="I86" s="58" t="str">
        <f t="shared" ref="I86:I149" si="9">VLOOKUP(G86,AB$2:AC$65,2,FALSE)</f>
        <v>50 - 54</v>
      </c>
    </row>
    <row r="87" spans="1:9">
      <c r="A87" s="58" t="s">
        <v>150</v>
      </c>
      <c r="B87" s="58" t="s">
        <v>54</v>
      </c>
      <c r="C87" s="7" t="str">
        <f t="shared" si="5"/>
        <v>Andrew Cockerill</v>
      </c>
      <c r="D87" t="s">
        <v>351</v>
      </c>
      <c r="E87" s="58" t="s">
        <v>580</v>
      </c>
      <c r="F87" s="60">
        <v>42005</v>
      </c>
      <c r="G87" s="9">
        <f t="shared" si="6"/>
        <v>52</v>
      </c>
      <c r="H87" s="9">
        <f t="shared" si="7"/>
        <v>7</v>
      </c>
      <c r="I87" s="58" t="str">
        <f t="shared" si="9"/>
        <v>50 - 54</v>
      </c>
    </row>
    <row r="88" spans="1:9">
      <c r="A88" s="58" t="s">
        <v>150</v>
      </c>
      <c r="B88" s="58" t="s">
        <v>239</v>
      </c>
      <c r="C88" s="7" t="str">
        <f t="shared" si="5"/>
        <v>Andrew Speechly</v>
      </c>
      <c r="D88" t="s">
        <v>351</v>
      </c>
      <c r="E88" s="58" t="s">
        <v>581</v>
      </c>
      <c r="F88" s="60">
        <v>42005</v>
      </c>
      <c r="G88" s="9">
        <f t="shared" si="6"/>
        <v>48</v>
      </c>
      <c r="H88" s="9">
        <f t="shared" si="7"/>
        <v>2</v>
      </c>
      <c r="I88" s="58" t="str">
        <f t="shared" si="9"/>
        <v>45 - 49</v>
      </c>
    </row>
    <row r="89" spans="1:9">
      <c r="A89" s="58" t="s">
        <v>39</v>
      </c>
      <c r="B89" s="58" t="s">
        <v>40</v>
      </c>
      <c r="C89" s="7" t="str">
        <f t="shared" si="5"/>
        <v>Andy List</v>
      </c>
      <c r="D89" t="s">
        <v>351</v>
      </c>
      <c r="E89" s="58" t="s">
        <v>582</v>
      </c>
      <c r="F89" s="60">
        <v>42005</v>
      </c>
      <c r="G89" s="9">
        <f t="shared" si="6"/>
        <v>53</v>
      </c>
      <c r="H89" s="9">
        <f t="shared" si="7"/>
        <v>10</v>
      </c>
      <c r="I89" s="58" t="str">
        <f t="shared" si="9"/>
        <v>50 - 54</v>
      </c>
    </row>
    <row r="90" spans="1:9">
      <c r="A90" s="58" t="s">
        <v>150</v>
      </c>
      <c r="B90" s="58" t="s">
        <v>196</v>
      </c>
      <c r="C90" s="7" t="str">
        <f t="shared" si="5"/>
        <v>Andrew Brown</v>
      </c>
      <c r="D90" t="s">
        <v>351</v>
      </c>
      <c r="E90" s="58" t="s">
        <v>583</v>
      </c>
      <c r="F90" s="60">
        <v>42005</v>
      </c>
      <c r="G90" s="9">
        <f t="shared" si="6"/>
        <v>55</v>
      </c>
      <c r="H90" s="9">
        <f t="shared" si="7"/>
        <v>9</v>
      </c>
      <c r="I90" s="58" t="str">
        <f t="shared" si="9"/>
        <v>55 - 59</v>
      </c>
    </row>
    <row r="91" spans="1:9">
      <c r="A91" s="58" t="s">
        <v>505</v>
      </c>
      <c r="B91" s="58" t="s">
        <v>506</v>
      </c>
      <c r="C91" s="7" t="str">
        <f t="shared" si="5"/>
        <v>andrew smith</v>
      </c>
      <c r="D91" t="s">
        <v>783</v>
      </c>
      <c r="E91" s="58" t="s">
        <v>584</v>
      </c>
      <c r="F91" s="60">
        <v>42005</v>
      </c>
      <c r="G91" s="9">
        <f t="shared" si="6"/>
        <v>60</v>
      </c>
      <c r="H91" s="9">
        <f t="shared" si="7"/>
        <v>4</v>
      </c>
      <c r="I91" s="58" t="str">
        <f t="shared" si="9"/>
        <v>60 +</v>
      </c>
    </row>
    <row r="92" spans="1:9">
      <c r="A92" s="58" t="s">
        <v>39</v>
      </c>
      <c r="B92" s="58" t="s">
        <v>163</v>
      </c>
      <c r="C92" s="7" t="str">
        <f t="shared" si="5"/>
        <v>Andy Smith</v>
      </c>
      <c r="D92" t="s">
        <v>351</v>
      </c>
      <c r="E92" s="58" t="s">
        <v>585</v>
      </c>
      <c r="F92" s="60">
        <v>42005</v>
      </c>
      <c r="G92" s="9">
        <f t="shared" si="6"/>
        <v>37</v>
      </c>
      <c r="H92" s="9">
        <f t="shared" si="7"/>
        <v>6</v>
      </c>
      <c r="I92" s="58" t="str">
        <f t="shared" si="9"/>
        <v>16 - 39</v>
      </c>
    </row>
    <row r="93" spans="1:9">
      <c r="A93" s="58" t="s">
        <v>507</v>
      </c>
      <c r="B93" s="58" t="s">
        <v>3</v>
      </c>
      <c r="C93" s="7" t="str">
        <f t="shared" si="5"/>
        <v>Anthony Howell</v>
      </c>
      <c r="D93" t="s">
        <v>351</v>
      </c>
      <c r="E93" s="58" t="s">
        <v>588</v>
      </c>
      <c r="F93" s="60">
        <v>42005</v>
      </c>
      <c r="G93" s="9">
        <f t="shared" si="6"/>
        <v>31</v>
      </c>
      <c r="H93" s="9">
        <f t="shared" si="7"/>
        <v>8</v>
      </c>
      <c r="I93" s="58" t="str">
        <f t="shared" si="9"/>
        <v>16 - 39</v>
      </c>
    </row>
    <row r="94" spans="1:9">
      <c r="A94" s="58" t="s">
        <v>508</v>
      </c>
      <c r="B94" s="58" t="s">
        <v>509</v>
      </c>
      <c r="C94" s="7" t="str">
        <f t="shared" si="5"/>
        <v>Ash Habel</v>
      </c>
      <c r="D94" t="s">
        <v>351</v>
      </c>
      <c r="E94" s="58" t="s">
        <v>589</v>
      </c>
      <c r="F94" s="60">
        <v>42005</v>
      </c>
      <c r="G94" s="9">
        <f t="shared" si="6"/>
        <v>26</v>
      </c>
      <c r="H94" s="9">
        <f t="shared" si="7"/>
        <v>6</v>
      </c>
      <c r="I94" s="58" t="str">
        <f t="shared" si="9"/>
        <v>16 - 39</v>
      </c>
    </row>
    <row r="95" spans="1:9">
      <c r="A95" s="58" t="s">
        <v>437</v>
      </c>
      <c r="B95" s="58" t="s">
        <v>354</v>
      </c>
      <c r="C95" s="7" t="str">
        <f t="shared" si="5"/>
        <v>Ashley Sherren</v>
      </c>
      <c r="D95" t="s">
        <v>351</v>
      </c>
      <c r="E95" s="58" t="s">
        <v>590</v>
      </c>
      <c r="F95" s="60">
        <v>42005</v>
      </c>
      <c r="G95" s="9">
        <f t="shared" si="6"/>
        <v>61</v>
      </c>
      <c r="H95" s="9">
        <f t="shared" si="7"/>
        <v>2</v>
      </c>
      <c r="I95" s="58" t="str">
        <f t="shared" si="9"/>
        <v>60 +</v>
      </c>
    </row>
    <row r="96" spans="1:9">
      <c r="A96" s="58" t="s">
        <v>41</v>
      </c>
      <c r="B96" s="58" t="s">
        <v>326</v>
      </c>
      <c r="C96" s="7" t="str">
        <f t="shared" si="5"/>
        <v>David Battersby</v>
      </c>
      <c r="D96" t="s">
        <v>351</v>
      </c>
      <c r="E96" s="58" t="s">
        <v>591</v>
      </c>
      <c r="F96" s="60">
        <v>42005</v>
      </c>
      <c r="G96" s="9">
        <f t="shared" si="6"/>
        <v>37</v>
      </c>
      <c r="H96" s="9">
        <f t="shared" si="7"/>
        <v>10</v>
      </c>
      <c r="I96" s="58" t="str">
        <f t="shared" si="9"/>
        <v>16 - 39</v>
      </c>
    </row>
    <row r="97" spans="1:9">
      <c r="A97" s="58" t="s">
        <v>222</v>
      </c>
      <c r="B97" s="58" t="s">
        <v>223</v>
      </c>
      <c r="C97" s="7" t="str">
        <f t="shared" si="5"/>
        <v>Ben Twyman</v>
      </c>
      <c r="D97" t="s">
        <v>351</v>
      </c>
      <c r="E97" s="58" t="s">
        <v>593</v>
      </c>
      <c r="F97" s="60">
        <v>42005</v>
      </c>
      <c r="G97" s="9">
        <f t="shared" si="6"/>
        <v>46</v>
      </c>
      <c r="H97" s="9">
        <f t="shared" si="7"/>
        <v>11</v>
      </c>
      <c r="I97" s="58" t="str">
        <f t="shared" si="9"/>
        <v>45 - 49</v>
      </c>
    </row>
    <row r="98" spans="1:9">
      <c r="A98" s="58" t="s">
        <v>510</v>
      </c>
      <c r="B98" s="58" t="s">
        <v>511</v>
      </c>
      <c r="C98" s="7" t="str">
        <f t="shared" si="5"/>
        <v>Bryn Stretton</v>
      </c>
      <c r="D98" t="s">
        <v>783</v>
      </c>
      <c r="E98" s="58" t="s">
        <v>595</v>
      </c>
      <c r="F98" s="60">
        <v>42005</v>
      </c>
      <c r="G98" s="9">
        <f t="shared" si="6"/>
        <v>21</v>
      </c>
      <c r="H98" s="9">
        <f t="shared" si="7"/>
        <v>10</v>
      </c>
      <c r="I98" s="58" t="str">
        <f t="shared" si="9"/>
        <v>16 - 39</v>
      </c>
    </row>
    <row r="99" spans="1:9">
      <c r="A99" s="58" t="s">
        <v>28</v>
      </c>
      <c r="B99" s="58" t="s">
        <v>56</v>
      </c>
      <c r="C99" s="7" t="str">
        <f t="shared" si="5"/>
        <v>John Butler</v>
      </c>
      <c r="D99" t="s">
        <v>351</v>
      </c>
      <c r="E99" s="59">
        <v>16415</v>
      </c>
      <c r="F99" s="60">
        <v>42005</v>
      </c>
      <c r="G99" s="9">
        <f t="shared" si="6"/>
        <v>70</v>
      </c>
      <c r="H99" s="9">
        <f t="shared" si="7"/>
        <v>0</v>
      </c>
      <c r="I99" s="58" t="str">
        <f t="shared" si="9"/>
        <v>60 +</v>
      </c>
    </row>
    <row r="100" spans="1:9">
      <c r="A100" s="58" t="s">
        <v>185</v>
      </c>
      <c r="B100" s="58" t="s">
        <v>245</v>
      </c>
      <c r="C100" s="7" t="str">
        <f t="shared" si="5"/>
        <v>Brian Weetman</v>
      </c>
      <c r="D100" t="s">
        <v>351</v>
      </c>
      <c r="E100" s="58" t="s">
        <v>596</v>
      </c>
      <c r="F100" s="60">
        <v>42005</v>
      </c>
      <c r="G100" s="9">
        <f t="shared" si="6"/>
        <v>51</v>
      </c>
      <c r="H100" s="9">
        <f t="shared" si="7"/>
        <v>10</v>
      </c>
      <c r="I100" s="58" t="str">
        <f t="shared" si="9"/>
        <v>50 - 54</v>
      </c>
    </row>
    <row r="101" spans="1:9">
      <c r="A101" s="58" t="s">
        <v>512</v>
      </c>
      <c r="B101" s="58" t="s">
        <v>513</v>
      </c>
      <c r="C101" s="7" t="str">
        <f t="shared" si="5"/>
        <v>Cameron Ellis</v>
      </c>
      <c r="D101" t="s">
        <v>783</v>
      </c>
      <c r="E101" s="58" t="s">
        <v>597</v>
      </c>
      <c r="F101" s="60">
        <v>42005</v>
      </c>
      <c r="G101" s="9">
        <f t="shared" si="6"/>
        <v>55</v>
      </c>
      <c r="H101" s="9">
        <f t="shared" si="7"/>
        <v>11</v>
      </c>
      <c r="I101" s="58" t="str">
        <f t="shared" si="9"/>
        <v>55 - 59</v>
      </c>
    </row>
    <row r="102" spans="1:9">
      <c r="A102" s="58" t="s">
        <v>516</v>
      </c>
      <c r="B102" s="58" t="s">
        <v>155</v>
      </c>
      <c r="C102" s="7" t="str">
        <f t="shared" si="5"/>
        <v>Christopher Dobedoe</v>
      </c>
      <c r="D102" t="s">
        <v>351</v>
      </c>
      <c r="E102" s="58" t="s">
        <v>599</v>
      </c>
      <c r="F102" s="60">
        <v>42005</v>
      </c>
      <c r="G102" s="9">
        <f t="shared" si="6"/>
        <v>18</v>
      </c>
      <c r="H102" s="9">
        <f t="shared" si="7"/>
        <v>10</v>
      </c>
      <c r="I102" s="58" t="str">
        <f t="shared" si="9"/>
        <v>16 - 39</v>
      </c>
    </row>
    <row r="103" spans="1:9">
      <c r="A103" s="58" t="s">
        <v>59</v>
      </c>
      <c r="B103" s="58" t="s">
        <v>208</v>
      </c>
      <c r="C103" s="7" t="str">
        <f t="shared" si="5"/>
        <v>James Chorley</v>
      </c>
      <c r="D103" t="s">
        <v>351</v>
      </c>
      <c r="E103" s="58" t="s">
        <v>602</v>
      </c>
      <c r="F103" s="60">
        <v>42005</v>
      </c>
      <c r="G103" s="9">
        <f t="shared" si="6"/>
        <v>36</v>
      </c>
      <c r="H103" s="9">
        <f t="shared" si="7"/>
        <v>4</v>
      </c>
      <c r="I103" s="58" t="str">
        <f t="shared" si="9"/>
        <v>16 - 39</v>
      </c>
    </row>
    <row r="104" spans="1:9">
      <c r="A104" s="58" t="s">
        <v>161</v>
      </c>
      <c r="B104" s="58" t="s">
        <v>221</v>
      </c>
      <c r="C104" s="7" t="str">
        <f t="shared" si="5"/>
        <v>Chris Bacon</v>
      </c>
      <c r="D104" t="s">
        <v>351</v>
      </c>
      <c r="E104" s="58" t="s">
        <v>603</v>
      </c>
      <c r="F104" s="60">
        <v>42005</v>
      </c>
      <c r="G104" s="9">
        <f t="shared" si="6"/>
        <v>41</v>
      </c>
      <c r="H104" s="9">
        <f t="shared" si="7"/>
        <v>1</v>
      </c>
      <c r="I104" s="58" t="str">
        <f t="shared" si="9"/>
        <v>40 - 44</v>
      </c>
    </row>
    <row r="105" spans="1:9">
      <c r="A105" s="58" t="s">
        <v>161</v>
      </c>
      <c r="B105" s="58" t="s">
        <v>162</v>
      </c>
      <c r="C105" s="7" t="str">
        <f t="shared" si="5"/>
        <v>Chris Seeney</v>
      </c>
      <c r="D105" t="s">
        <v>351</v>
      </c>
      <c r="E105" s="58" t="s">
        <v>605</v>
      </c>
      <c r="F105" s="60">
        <v>42005</v>
      </c>
      <c r="G105" s="9">
        <f t="shared" si="6"/>
        <v>64</v>
      </c>
      <c r="H105" s="9">
        <f t="shared" si="7"/>
        <v>5</v>
      </c>
      <c r="I105" s="58" t="str">
        <f t="shared" si="9"/>
        <v>60 +</v>
      </c>
    </row>
    <row r="106" spans="1:9">
      <c r="A106" s="58" t="s">
        <v>161</v>
      </c>
      <c r="B106" s="58" t="s">
        <v>343</v>
      </c>
      <c r="C106" s="7" t="str">
        <f t="shared" si="5"/>
        <v>Chris Whateley</v>
      </c>
      <c r="D106" t="s">
        <v>351</v>
      </c>
      <c r="E106" s="58" t="s">
        <v>608</v>
      </c>
      <c r="F106" s="60">
        <v>42005</v>
      </c>
      <c r="G106" s="9">
        <f t="shared" si="6"/>
        <v>64</v>
      </c>
      <c r="H106" s="9">
        <f t="shared" si="7"/>
        <v>3</v>
      </c>
      <c r="I106" s="58" t="str">
        <f t="shared" si="9"/>
        <v>60 +</v>
      </c>
    </row>
    <row r="107" spans="1:9">
      <c r="A107" s="58" t="s">
        <v>495</v>
      </c>
      <c r="B107" s="58" t="s">
        <v>496</v>
      </c>
      <c r="C107" s="7" t="str">
        <f t="shared" si="5"/>
        <v>Clive Shepherd</v>
      </c>
      <c r="D107" t="s">
        <v>351</v>
      </c>
      <c r="E107" s="58" t="s">
        <v>610</v>
      </c>
      <c r="F107" s="60">
        <v>42005</v>
      </c>
      <c r="G107" s="9">
        <f t="shared" si="6"/>
        <v>50</v>
      </c>
      <c r="H107" s="9">
        <f t="shared" si="7"/>
        <v>1</v>
      </c>
      <c r="I107" s="58" t="str">
        <f t="shared" si="9"/>
        <v>50 - 54</v>
      </c>
    </row>
    <row r="108" spans="1:9">
      <c r="A108" s="58" t="s">
        <v>27</v>
      </c>
      <c r="B108" s="58" t="s">
        <v>24</v>
      </c>
      <c r="C108" s="7" t="str">
        <f t="shared" si="5"/>
        <v>Allan Coldicott</v>
      </c>
      <c r="D108" t="s">
        <v>351</v>
      </c>
      <c r="E108" s="58" t="s">
        <v>611</v>
      </c>
      <c r="F108" s="60">
        <v>42005</v>
      </c>
      <c r="G108" s="9">
        <f t="shared" si="6"/>
        <v>58</v>
      </c>
      <c r="H108" s="9">
        <f t="shared" si="7"/>
        <v>3</v>
      </c>
      <c r="I108" s="58" t="str">
        <f t="shared" si="9"/>
        <v>55 - 59</v>
      </c>
    </row>
    <row r="109" spans="1:9">
      <c r="A109" s="58" t="s">
        <v>152</v>
      </c>
      <c r="B109" s="58" t="s">
        <v>438</v>
      </c>
      <c r="C109" s="7" t="str">
        <f t="shared" si="5"/>
        <v>Daniel Carthy</v>
      </c>
      <c r="D109" t="s">
        <v>351</v>
      </c>
      <c r="E109" s="58" t="s">
        <v>613</v>
      </c>
      <c r="F109" s="60">
        <v>42005</v>
      </c>
      <c r="G109" s="9">
        <f t="shared" si="6"/>
        <v>34</v>
      </c>
      <c r="H109" s="9">
        <f t="shared" si="7"/>
        <v>0</v>
      </c>
      <c r="I109" s="58" t="str">
        <f t="shared" si="9"/>
        <v>16 - 39</v>
      </c>
    </row>
    <row r="110" spans="1:9">
      <c r="A110" s="58" t="s">
        <v>152</v>
      </c>
      <c r="B110" s="58" t="s">
        <v>78</v>
      </c>
      <c r="C110" s="7" t="str">
        <f t="shared" si="5"/>
        <v>Daniel Lynch</v>
      </c>
      <c r="D110" t="s">
        <v>351</v>
      </c>
      <c r="E110" s="58" t="s">
        <v>614</v>
      </c>
      <c r="F110" s="60">
        <v>42005</v>
      </c>
      <c r="G110" s="9">
        <f t="shared" si="6"/>
        <v>33</v>
      </c>
      <c r="H110" s="9">
        <f t="shared" si="7"/>
        <v>8</v>
      </c>
      <c r="I110" s="58" t="str">
        <f t="shared" si="9"/>
        <v>16 - 39</v>
      </c>
    </row>
    <row r="111" spans="1:9">
      <c r="A111" s="58" t="s">
        <v>153</v>
      </c>
      <c r="B111" s="58" t="s">
        <v>324</v>
      </c>
      <c r="C111" s="7" t="str">
        <f t="shared" si="5"/>
        <v>Danny Nussbaum</v>
      </c>
      <c r="D111" t="s">
        <v>351</v>
      </c>
      <c r="E111" s="59">
        <v>24224</v>
      </c>
      <c r="F111" s="60">
        <v>42005</v>
      </c>
      <c r="G111" s="9">
        <f t="shared" si="6"/>
        <v>48</v>
      </c>
      <c r="H111" s="9">
        <f t="shared" si="7"/>
        <v>8</v>
      </c>
      <c r="I111" s="58" t="str">
        <f t="shared" si="9"/>
        <v>45 - 49</v>
      </c>
    </row>
    <row r="112" spans="1:9">
      <c r="A112" s="58" t="s">
        <v>153</v>
      </c>
      <c r="B112" s="58" t="s">
        <v>143</v>
      </c>
      <c r="C112" s="7" t="str">
        <f t="shared" si="5"/>
        <v>Danny Tolhurst</v>
      </c>
      <c r="D112" t="s">
        <v>351</v>
      </c>
      <c r="E112" s="58" t="s">
        <v>615</v>
      </c>
      <c r="F112" s="60">
        <v>42005</v>
      </c>
      <c r="G112" s="9">
        <f t="shared" si="6"/>
        <v>37</v>
      </c>
      <c r="H112" s="9">
        <f t="shared" si="7"/>
        <v>3</v>
      </c>
      <c r="I112" s="58" t="str">
        <f t="shared" si="9"/>
        <v>16 - 39</v>
      </c>
    </row>
    <row r="113" spans="1:9">
      <c r="A113" s="58" t="s">
        <v>160</v>
      </c>
      <c r="B113" s="58" t="s">
        <v>442</v>
      </c>
      <c r="C113" s="7" t="str">
        <f t="shared" si="5"/>
        <v>Darren Hadley</v>
      </c>
      <c r="D113" t="s">
        <v>351</v>
      </c>
      <c r="E113" s="58" t="s">
        <v>616</v>
      </c>
      <c r="F113" s="60">
        <v>42005</v>
      </c>
      <c r="G113" s="9">
        <f t="shared" si="6"/>
        <v>36</v>
      </c>
      <c r="H113" s="9">
        <f t="shared" si="7"/>
        <v>7</v>
      </c>
      <c r="I113" s="58" t="str">
        <f t="shared" si="9"/>
        <v>16 - 39</v>
      </c>
    </row>
    <row r="114" spans="1:9">
      <c r="A114" s="58" t="s">
        <v>41</v>
      </c>
      <c r="B114" s="58" t="s">
        <v>488</v>
      </c>
      <c r="C114" s="7" t="str">
        <f t="shared" si="5"/>
        <v>David Knight</v>
      </c>
      <c r="D114" t="s">
        <v>351</v>
      </c>
      <c r="E114" s="58" t="s">
        <v>617</v>
      </c>
      <c r="F114" s="60">
        <v>42005</v>
      </c>
      <c r="G114" s="9">
        <f t="shared" si="6"/>
        <v>42</v>
      </c>
      <c r="H114" s="9">
        <f t="shared" si="7"/>
        <v>4</v>
      </c>
      <c r="I114" s="58" t="str">
        <f t="shared" si="9"/>
        <v>40 - 44</v>
      </c>
    </row>
    <row r="115" spans="1:9">
      <c r="A115" s="58" t="s">
        <v>41</v>
      </c>
      <c r="B115" s="58" t="s">
        <v>42</v>
      </c>
      <c r="C115" s="7" t="str">
        <f t="shared" si="5"/>
        <v>David Maundrell</v>
      </c>
      <c r="D115" t="s">
        <v>351</v>
      </c>
      <c r="E115" s="58" t="s">
        <v>618</v>
      </c>
      <c r="F115" s="60">
        <v>42005</v>
      </c>
      <c r="G115" s="9">
        <f t="shared" si="6"/>
        <v>40</v>
      </c>
      <c r="H115" s="9">
        <f t="shared" si="7"/>
        <v>7</v>
      </c>
      <c r="I115" s="58" t="str">
        <f t="shared" si="9"/>
        <v>40 - 44</v>
      </c>
    </row>
    <row r="116" spans="1:9">
      <c r="A116" s="58" t="s">
        <v>41</v>
      </c>
      <c r="B116" s="58" t="s">
        <v>241</v>
      </c>
      <c r="C116" s="7" t="str">
        <f t="shared" si="5"/>
        <v>David Smyth</v>
      </c>
      <c r="D116" t="s">
        <v>351</v>
      </c>
      <c r="E116" s="58" t="s">
        <v>619</v>
      </c>
      <c r="F116" s="60">
        <v>42005</v>
      </c>
      <c r="G116" s="9">
        <f t="shared" si="6"/>
        <v>46</v>
      </c>
      <c r="H116" s="9">
        <f t="shared" si="7"/>
        <v>11</v>
      </c>
      <c r="I116" s="58" t="str">
        <f t="shared" si="9"/>
        <v>45 - 49</v>
      </c>
    </row>
    <row r="117" spans="1:9">
      <c r="A117" s="58" t="s">
        <v>41</v>
      </c>
      <c r="B117" s="58" t="s">
        <v>200</v>
      </c>
      <c r="C117" s="7" t="str">
        <f t="shared" si="5"/>
        <v>David Jones</v>
      </c>
      <c r="D117" t="s">
        <v>351</v>
      </c>
      <c r="E117" s="58" t="s">
        <v>621</v>
      </c>
      <c r="F117" s="60">
        <v>42005</v>
      </c>
      <c r="G117" s="9">
        <f t="shared" si="6"/>
        <v>65</v>
      </c>
      <c r="H117" s="9">
        <f t="shared" si="7"/>
        <v>0</v>
      </c>
      <c r="I117" s="58" t="str">
        <f t="shared" si="9"/>
        <v>60 +</v>
      </c>
    </row>
    <row r="118" spans="1:9">
      <c r="A118" s="58" t="s">
        <v>49</v>
      </c>
      <c r="B118" s="58" t="s">
        <v>50</v>
      </c>
      <c r="C118" s="7" t="str">
        <f t="shared" si="5"/>
        <v>Declan Logue</v>
      </c>
      <c r="D118" t="s">
        <v>351</v>
      </c>
      <c r="E118" s="58" t="s">
        <v>622</v>
      </c>
      <c r="F118" s="60">
        <v>42005</v>
      </c>
      <c r="G118" s="9">
        <f t="shared" si="6"/>
        <v>50</v>
      </c>
      <c r="H118" s="9">
        <f t="shared" si="7"/>
        <v>3</v>
      </c>
      <c r="I118" s="58" t="str">
        <f t="shared" si="9"/>
        <v>50 - 54</v>
      </c>
    </row>
    <row r="119" spans="1:9">
      <c r="A119" s="58" t="s">
        <v>41</v>
      </c>
      <c r="B119" s="58" t="s">
        <v>521</v>
      </c>
      <c r="C119" s="7" t="str">
        <f t="shared" si="5"/>
        <v>David Clarkson</v>
      </c>
      <c r="D119" t="s">
        <v>351</v>
      </c>
      <c r="E119" s="58" t="s">
        <v>623</v>
      </c>
      <c r="F119" s="60">
        <v>42005</v>
      </c>
      <c r="G119" s="9">
        <f t="shared" si="6"/>
        <v>49</v>
      </c>
      <c r="H119" s="9">
        <f t="shared" si="7"/>
        <v>11</v>
      </c>
      <c r="I119" s="58" t="str">
        <f t="shared" si="9"/>
        <v>45 - 49</v>
      </c>
    </row>
    <row r="120" spans="1:9">
      <c r="A120" s="58" t="s">
        <v>240</v>
      </c>
      <c r="B120" s="58" t="s">
        <v>522</v>
      </c>
      <c r="C120" s="7" t="str">
        <f t="shared" si="5"/>
        <v>Duncan Reading</v>
      </c>
      <c r="D120" t="s">
        <v>351</v>
      </c>
      <c r="E120" s="58" t="s">
        <v>624</v>
      </c>
      <c r="F120" s="60">
        <v>42005</v>
      </c>
      <c r="G120" s="9">
        <f t="shared" si="6"/>
        <v>42</v>
      </c>
      <c r="H120" s="9">
        <f t="shared" si="7"/>
        <v>5</v>
      </c>
      <c r="I120" s="58" t="str">
        <f t="shared" si="9"/>
        <v>40 - 44</v>
      </c>
    </row>
    <row r="121" spans="1:9">
      <c r="A121" s="58" t="s">
        <v>439</v>
      </c>
      <c r="B121" s="58" t="s">
        <v>143</v>
      </c>
      <c r="C121" s="7" t="str">
        <f t="shared" si="5"/>
        <v>Edward Tolhurst</v>
      </c>
      <c r="D121" t="s">
        <v>351</v>
      </c>
      <c r="E121" s="58" t="s">
        <v>626</v>
      </c>
      <c r="F121" s="60">
        <v>42005</v>
      </c>
      <c r="G121" s="9">
        <f t="shared" si="6"/>
        <v>39</v>
      </c>
      <c r="H121" s="9">
        <f t="shared" si="7"/>
        <v>7</v>
      </c>
      <c r="I121" s="58" t="str">
        <f t="shared" si="9"/>
        <v>16 - 39</v>
      </c>
    </row>
    <row r="122" spans="1:9">
      <c r="A122" s="58" t="s">
        <v>51</v>
      </c>
      <c r="B122" s="58" t="s">
        <v>76</v>
      </c>
      <c r="C122" s="7" t="str">
        <f t="shared" si="5"/>
        <v>Emma Vickers</v>
      </c>
      <c r="D122" t="s">
        <v>351</v>
      </c>
      <c r="E122" s="58" t="s">
        <v>629</v>
      </c>
      <c r="F122" s="60">
        <v>42005</v>
      </c>
      <c r="G122" s="9">
        <f t="shared" si="6"/>
        <v>45</v>
      </c>
      <c r="H122" s="9">
        <f t="shared" si="7"/>
        <v>1</v>
      </c>
      <c r="I122" s="58" t="str">
        <f t="shared" si="9"/>
        <v>45 - 49</v>
      </c>
    </row>
    <row r="123" spans="1:9">
      <c r="A123" s="58" t="s">
        <v>216</v>
      </c>
      <c r="B123" s="58" t="s">
        <v>217</v>
      </c>
      <c r="C123" s="7" t="str">
        <f t="shared" si="5"/>
        <v>Emil Gudfinnsson</v>
      </c>
      <c r="D123" t="s">
        <v>351</v>
      </c>
      <c r="E123" s="58" t="s">
        <v>630</v>
      </c>
      <c r="F123" s="60">
        <v>42005</v>
      </c>
      <c r="G123" s="9">
        <f t="shared" si="6"/>
        <v>36</v>
      </c>
      <c r="H123" s="9">
        <f t="shared" si="7"/>
        <v>10</v>
      </c>
      <c r="I123" s="58" t="str">
        <f t="shared" si="9"/>
        <v>16 - 39</v>
      </c>
    </row>
    <row r="124" spans="1:9">
      <c r="A124" s="58" t="s">
        <v>242</v>
      </c>
      <c r="B124" s="58" t="s">
        <v>347</v>
      </c>
      <c r="C124" s="7" t="str">
        <f t="shared" si="5"/>
        <v>Ewan Rayment</v>
      </c>
      <c r="D124" t="s">
        <v>351</v>
      </c>
      <c r="E124" s="58" t="s">
        <v>631</v>
      </c>
      <c r="F124" s="60">
        <v>42005</v>
      </c>
      <c r="G124" s="9">
        <f t="shared" si="6"/>
        <v>31</v>
      </c>
      <c r="H124" s="9">
        <f t="shared" si="7"/>
        <v>6</v>
      </c>
      <c r="I124" s="58" t="str">
        <f t="shared" si="9"/>
        <v>16 - 39</v>
      </c>
    </row>
    <row r="125" spans="1:9">
      <c r="A125" s="58" t="s">
        <v>41</v>
      </c>
      <c r="B125" s="58" t="s">
        <v>524</v>
      </c>
      <c r="C125" s="7" t="str">
        <f t="shared" si="5"/>
        <v>David Mercer</v>
      </c>
      <c r="D125" t="s">
        <v>351</v>
      </c>
      <c r="E125" s="58" t="s">
        <v>632</v>
      </c>
      <c r="F125" s="60">
        <v>42005</v>
      </c>
      <c r="G125" s="9">
        <f t="shared" si="6"/>
        <v>45</v>
      </c>
      <c r="H125" s="9">
        <f t="shared" si="7"/>
        <v>5</v>
      </c>
      <c r="I125" s="58" t="str">
        <f t="shared" si="9"/>
        <v>45 - 49</v>
      </c>
    </row>
    <row r="126" spans="1:9">
      <c r="A126" s="58" t="s">
        <v>64</v>
      </c>
      <c r="B126" s="58" t="s">
        <v>26</v>
      </c>
      <c r="C126" s="7" t="str">
        <f t="shared" si="5"/>
        <v>Graham Watkins</v>
      </c>
      <c r="D126" t="s">
        <v>351</v>
      </c>
      <c r="E126" s="58" t="s">
        <v>634</v>
      </c>
      <c r="F126" s="60">
        <v>42005</v>
      </c>
      <c r="G126" s="9">
        <f t="shared" si="6"/>
        <v>71</v>
      </c>
      <c r="H126" s="9">
        <f t="shared" si="7"/>
        <v>8</v>
      </c>
      <c r="I126" s="58" t="str">
        <f t="shared" si="9"/>
        <v>60 +</v>
      </c>
    </row>
    <row r="127" spans="1:9">
      <c r="A127" s="58" t="s">
        <v>77</v>
      </c>
      <c r="B127" s="58" t="s">
        <v>26</v>
      </c>
      <c r="C127" s="7" t="str">
        <f t="shared" si="5"/>
        <v>Luke Watkins</v>
      </c>
      <c r="D127" t="s">
        <v>351</v>
      </c>
      <c r="E127" s="58" t="s">
        <v>635</v>
      </c>
      <c r="F127" s="60">
        <v>42005</v>
      </c>
      <c r="G127" s="9">
        <f t="shared" si="6"/>
        <v>26</v>
      </c>
      <c r="H127" s="9">
        <f t="shared" si="7"/>
        <v>8</v>
      </c>
      <c r="I127" s="58" t="str">
        <f t="shared" si="9"/>
        <v>16 - 39</v>
      </c>
    </row>
    <row r="128" spans="1:9">
      <c r="A128" s="58" t="s">
        <v>64</v>
      </c>
      <c r="B128" s="58" t="s">
        <v>65</v>
      </c>
      <c r="C128" s="7" t="str">
        <f t="shared" si="5"/>
        <v>Graham Black</v>
      </c>
      <c r="D128" t="s">
        <v>351</v>
      </c>
      <c r="E128" s="58" t="s">
        <v>636</v>
      </c>
      <c r="F128" s="60">
        <v>42005</v>
      </c>
      <c r="G128" s="9">
        <f t="shared" si="6"/>
        <v>40</v>
      </c>
      <c r="H128" s="9">
        <f t="shared" si="7"/>
        <v>0</v>
      </c>
      <c r="I128" s="58" t="str">
        <f t="shared" si="9"/>
        <v>40 - 44</v>
      </c>
    </row>
    <row r="129" spans="1:9">
      <c r="A129" s="58" t="s">
        <v>525</v>
      </c>
      <c r="B129" s="58" t="s">
        <v>526</v>
      </c>
      <c r="C129" s="7" t="str">
        <f t="shared" si="5"/>
        <v>George Owen</v>
      </c>
      <c r="D129" t="s">
        <v>351</v>
      </c>
      <c r="E129" s="58" t="s">
        <v>637</v>
      </c>
      <c r="F129" s="60">
        <v>42005</v>
      </c>
      <c r="G129" s="9">
        <f t="shared" si="6"/>
        <v>17</v>
      </c>
      <c r="H129" s="9">
        <f t="shared" si="7"/>
        <v>0</v>
      </c>
      <c r="I129" s="58" t="str">
        <f t="shared" si="9"/>
        <v>16 - 39</v>
      </c>
    </row>
    <row r="130" spans="1:9">
      <c r="A130" s="58" t="s">
        <v>64</v>
      </c>
      <c r="B130" s="58" t="s">
        <v>167</v>
      </c>
      <c r="C130" s="7" t="str">
        <f t="shared" ref="C130:C193" si="10">A130&amp;" "&amp;B130</f>
        <v>Graham Taylor</v>
      </c>
      <c r="D130" t="s">
        <v>351</v>
      </c>
      <c r="E130" s="58" t="s">
        <v>639</v>
      </c>
      <c r="F130" s="60">
        <v>42005</v>
      </c>
      <c r="G130" s="9">
        <f t="shared" ref="G130:G193" si="11">DATEDIF(E130,F130,"Y")</f>
        <v>46</v>
      </c>
      <c r="H130" s="9">
        <f t="shared" ref="H130:H193" si="12">DATEDIF(E130,F130,"YM")</f>
        <v>1</v>
      </c>
      <c r="I130" s="58" t="str">
        <f t="shared" si="9"/>
        <v>45 - 49</v>
      </c>
    </row>
    <row r="131" spans="1:9">
      <c r="A131" s="58" t="s">
        <v>185</v>
      </c>
      <c r="B131" s="58" t="s">
        <v>407</v>
      </c>
      <c r="C131" s="7" t="str">
        <f t="shared" si="10"/>
        <v>Brian Gravelsons</v>
      </c>
      <c r="D131" t="s">
        <v>351</v>
      </c>
      <c r="E131" s="58" t="s">
        <v>640</v>
      </c>
      <c r="F131" s="60">
        <v>42005</v>
      </c>
      <c r="G131" s="9">
        <f t="shared" si="11"/>
        <v>46</v>
      </c>
      <c r="H131" s="9">
        <f t="shared" si="12"/>
        <v>2</v>
      </c>
      <c r="I131" s="58" t="str">
        <f t="shared" si="9"/>
        <v>45 - 49</v>
      </c>
    </row>
    <row r="132" spans="1:9">
      <c r="A132" s="58" t="s">
        <v>207</v>
      </c>
      <c r="B132" s="58" t="s">
        <v>38</v>
      </c>
      <c r="C132" s="7" t="str">
        <f t="shared" si="10"/>
        <v>Haydn Davies</v>
      </c>
      <c r="D132" t="s">
        <v>351</v>
      </c>
      <c r="E132" s="58" t="s">
        <v>641</v>
      </c>
      <c r="F132" s="60">
        <v>42005</v>
      </c>
      <c r="G132" s="9">
        <f t="shared" si="11"/>
        <v>53</v>
      </c>
      <c r="H132" s="9">
        <f t="shared" si="12"/>
        <v>3</v>
      </c>
      <c r="I132" s="58" t="str">
        <f t="shared" si="9"/>
        <v>50 - 54</v>
      </c>
    </row>
    <row r="133" spans="1:9">
      <c r="A133" s="58" t="s">
        <v>183</v>
      </c>
      <c r="B133" s="58" t="s">
        <v>253</v>
      </c>
      <c r="C133" s="7" t="str">
        <f t="shared" si="10"/>
        <v>Henry Morrison</v>
      </c>
      <c r="D133" t="s">
        <v>351</v>
      </c>
      <c r="E133" s="58" t="s">
        <v>643</v>
      </c>
      <c r="F133" s="60">
        <v>42005</v>
      </c>
      <c r="G133" s="9">
        <f t="shared" si="11"/>
        <v>39</v>
      </c>
      <c r="H133" s="9">
        <f t="shared" si="12"/>
        <v>7</v>
      </c>
      <c r="I133" s="58" t="str">
        <f t="shared" si="9"/>
        <v>16 - 39</v>
      </c>
    </row>
    <row r="134" spans="1:9">
      <c r="A134" s="58" t="s">
        <v>156</v>
      </c>
      <c r="B134" s="58" t="s">
        <v>53</v>
      </c>
      <c r="C134" s="7" t="str">
        <f t="shared" si="10"/>
        <v>Peter Hill</v>
      </c>
      <c r="D134" t="s">
        <v>351</v>
      </c>
      <c r="E134" s="58" t="s">
        <v>645</v>
      </c>
      <c r="F134" s="60">
        <v>42005</v>
      </c>
      <c r="G134" s="9">
        <f t="shared" si="11"/>
        <v>63</v>
      </c>
      <c r="H134" s="9">
        <f t="shared" si="12"/>
        <v>10</v>
      </c>
      <c r="I134" s="58" t="str">
        <f t="shared" si="9"/>
        <v>60 +</v>
      </c>
    </row>
    <row r="135" spans="1:9">
      <c r="A135" s="58" t="s">
        <v>357</v>
      </c>
      <c r="B135" s="58" t="s">
        <v>358</v>
      </c>
      <c r="C135" s="7" t="str">
        <f t="shared" si="10"/>
        <v>Iain Dyche</v>
      </c>
      <c r="D135" t="s">
        <v>351</v>
      </c>
      <c r="E135" s="58" t="s">
        <v>646</v>
      </c>
      <c r="F135" s="60">
        <v>42005</v>
      </c>
      <c r="G135" s="9">
        <f t="shared" si="11"/>
        <v>58</v>
      </c>
      <c r="H135" s="9">
        <f t="shared" si="12"/>
        <v>7</v>
      </c>
      <c r="I135" s="58" t="str">
        <f t="shared" si="9"/>
        <v>55 - 59</v>
      </c>
    </row>
    <row r="136" spans="1:9">
      <c r="A136" s="58" t="s">
        <v>359</v>
      </c>
      <c r="B136" s="58" t="s">
        <v>360</v>
      </c>
      <c r="C136" s="7" t="str">
        <f t="shared" si="10"/>
        <v>Ivan Sarti</v>
      </c>
      <c r="D136" t="s">
        <v>351</v>
      </c>
      <c r="E136" s="58" t="s">
        <v>647</v>
      </c>
      <c r="F136" s="60">
        <v>42005</v>
      </c>
      <c r="G136" s="9">
        <f t="shared" si="11"/>
        <v>51</v>
      </c>
      <c r="H136" s="9">
        <f t="shared" si="12"/>
        <v>1</v>
      </c>
      <c r="I136" s="58" t="str">
        <f t="shared" si="9"/>
        <v>50 - 54</v>
      </c>
    </row>
    <row r="137" spans="1:9">
      <c r="A137" s="58" t="s">
        <v>440</v>
      </c>
      <c r="B137" s="58" t="s">
        <v>441</v>
      </c>
      <c r="C137" s="7" t="str">
        <f t="shared" si="10"/>
        <v>Jeff Marwood</v>
      </c>
      <c r="D137" t="s">
        <v>351</v>
      </c>
      <c r="E137" s="58" t="s">
        <v>648</v>
      </c>
      <c r="F137" s="60">
        <v>42005</v>
      </c>
      <c r="G137" s="9">
        <f t="shared" si="11"/>
        <v>54</v>
      </c>
      <c r="H137" s="9">
        <f t="shared" si="12"/>
        <v>10</v>
      </c>
      <c r="I137" s="58" t="str">
        <f t="shared" si="9"/>
        <v>50 - 54</v>
      </c>
    </row>
    <row r="138" spans="1:9">
      <c r="A138" s="58" t="s">
        <v>17</v>
      </c>
      <c r="B138" s="58" t="s">
        <v>12</v>
      </c>
      <c r="C138" s="7" t="str">
        <f t="shared" si="10"/>
        <v>Tony Jackson</v>
      </c>
      <c r="D138" t="s">
        <v>351</v>
      </c>
      <c r="E138" s="59">
        <v>21029</v>
      </c>
      <c r="F138" s="60">
        <v>42005</v>
      </c>
      <c r="G138" s="9">
        <f t="shared" si="11"/>
        <v>57</v>
      </c>
      <c r="H138" s="9">
        <f t="shared" si="12"/>
        <v>5</v>
      </c>
      <c r="I138" s="58" t="str">
        <f t="shared" si="9"/>
        <v>55 - 59</v>
      </c>
    </row>
    <row r="139" spans="1:9">
      <c r="A139" s="58" t="s">
        <v>59</v>
      </c>
      <c r="B139" s="58" t="s">
        <v>60</v>
      </c>
      <c r="C139" s="7" t="str">
        <f t="shared" si="10"/>
        <v>James Deacon</v>
      </c>
      <c r="D139" t="s">
        <v>351</v>
      </c>
      <c r="E139" s="58" t="s">
        <v>649</v>
      </c>
      <c r="F139" s="60">
        <v>42005</v>
      </c>
      <c r="G139" s="9">
        <f t="shared" si="11"/>
        <v>41</v>
      </c>
      <c r="H139" s="9">
        <f t="shared" si="12"/>
        <v>9</v>
      </c>
      <c r="I139" s="58" t="str">
        <f t="shared" si="9"/>
        <v>40 - 44</v>
      </c>
    </row>
    <row r="140" spans="1:9">
      <c r="A140" s="58" t="s">
        <v>59</v>
      </c>
      <c r="B140" s="58" t="s">
        <v>529</v>
      </c>
      <c r="C140" s="7" t="str">
        <f t="shared" si="10"/>
        <v>James Cusack</v>
      </c>
      <c r="D140" t="s">
        <v>351</v>
      </c>
      <c r="E140" s="58" t="s">
        <v>650</v>
      </c>
      <c r="F140" s="60">
        <v>42005</v>
      </c>
      <c r="G140" s="9">
        <f t="shared" si="11"/>
        <v>36</v>
      </c>
      <c r="H140" s="9">
        <f t="shared" si="12"/>
        <v>5</v>
      </c>
      <c r="I140" s="58" t="str">
        <f t="shared" si="9"/>
        <v>16 - 39</v>
      </c>
    </row>
    <row r="141" spans="1:9">
      <c r="A141" s="58" t="s">
        <v>308</v>
      </c>
      <c r="B141" s="58" t="s">
        <v>309</v>
      </c>
      <c r="C141" s="7" t="str">
        <f t="shared" si="10"/>
        <v>Jason Fretter</v>
      </c>
      <c r="D141" t="s">
        <v>351</v>
      </c>
      <c r="E141" s="58" t="s">
        <v>653</v>
      </c>
      <c r="F141" s="60">
        <v>42005</v>
      </c>
      <c r="G141" s="9">
        <f t="shared" si="11"/>
        <v>44</v>
      </c>
      <c r="H141" s="9">
        <f t="shared" si="12"/>
        <v>8</v>
      </c>
      <c r="I141" s="58" t="str">
        <f t="shared" si="9"/>
        <v>40 - 44</v>
      </c>
    </row>
    <row r="142" spans="1:9">
      <c r="A142" s="58" t="s">
        <v>530</v>
      </c>
      <c r="B142" s="58" t="s">
        <v>531</v>
      </c>
      <c r="C142" s="7" t="str">
        <f t="shared" si="10"/>
        <v>james coy</v>
      </c>
      <c r="D142" t="s">
        <v>783</v>
      </c>
      <c r="E142" s="58" t="s">
        <v>654</v>
      </c>
      <c r="F142" s="60">
        <v>42005</v>
      </c>
      <c r="G142" s="9">
        <f t="shared" si="11"/>
        <v>27</v>
      </c>
      <c r="H142" s="9">
        <f t="shared" si="12"/>
        <v>0</v>
      </c>
      <c r="I142" s="58" t="str">
        <f t="shared" si="9"/>
        <v>16 - 39</v>
      </c>
    </row>
    <row r="143" spans="1:9">
      <c r="A143" s="58" t="s">
        <v>59</v>
      </c>
      <c r="B143" s="58" t="s">
        <v>443</v>
      </c>
      <c r="C143" s="7" t="str">
        <f t="shared" si="10"/>
        <v>James Fidoe</v>
      </c>
      <c r="D143" t="s">
        <v>351</v>
      </c>
      <c r="E143" s="58" t="s">
        <v>655</v>
      </c>
      <c r="F143" s="60">
        <v>42005</v>
      </c>
      <c r="G143" s="9">
        <f t="shared" si="11"/>
        <v>38</v>
      </c>
      <c r="H143" s="9">
        <f t="shared" si="12"/>
        <v>11</v>
      </c>
      <c r="I143" s="58" t="str">
        <f t="shared" si="9"/>
        <v>16 - 39</v>
      </c>
    </row>
    <row r="144" spans="1:9">
      <c r="A144" s="58" t="s">
        <v>80</v>
      </c>
      <c r="B144" s="58" t="s">
        <v>532</v>
      </c>
      <c r="C144" s="7" t="str">
        <f t="shared" si="10"/>
        <v>Tim Hutchinson</v>
      </c>
      <c r="D144" t="s">
        <v>351</v>
      </c>
      <c r="E144" s="58" t="s">
        <v>657</v>
      </c>
      <c r="F144" s="60">
        <v>42005</v>
      </c>
      <c r="G144" s="9">
        <f t="shared" si="11"/>
        <v>44</v>
      </c>
      <c r="H144" s="9">
        <f t="shared" si="12"/>
        <v>6</v>
      </c>
      <c r="I144" s="58" t="str">
        <f t="shared" si="9"/>
        <v>40 - 44</v>
      </c>
    </row>
    <row r="145" spans="1:9">
      <c r="A145" s="58" t="s">
        <v>28</v>
      </c>
      <c r="B145" s="58" t="s">
        <v>444</v>
      </c>
      <c r="C145" s="7" t="str">
        <f t="shared" si="10"/>
        <v>John Locke</v>
      </c>
      <c r="D145" t="s">
        <v>351</v>
      </c>
      <c r="E145" s="58" t="s">
        <v>659</v>
      </c>
      <c r="F145" s="60">
        <v>42005</v>
      </c>
      <c r="G145" s="9">
        <f t="shared" si="11"/>
        <v>50</v>
      </c>
      <c r="H145" s="9">
        <f t="shared" si="12"/>
        <v>9</v>
      </c>
      <c r="I145" s="58" t="str">
        <f t="shared" si="9"/>
        <v>50 - 54</v>
      </c>
    </row>
    <row r="146" spans="1:9">
      <c r="A146" s="58" t="s">
        <v>344</v>
      </c>
      <c r="B146" s="58" t="s">
        <v>79</v>
      </c>
      <c r="C146" s="7" t="str">
        <f t="shared" si="10"/>
        <v>Joshua Newman</v>
      </c>
      <c r="D146" t="s">
        <v>351</v>
      </c>
      <c r="E146" s="58" t="s">
        <v>660</v>
      </c>
      <c r="F146" s="60">
        <v>42005</v>
      </c>
      <c r="G146" s="9">
        <f t="shared" si="11"/>
        <v>20</v>
      </c>
      <c r="H146" s="9">
        <f t="shared" si="12"/>
        <v>8</v>
      </c>
      <c r="I146" s="58" t="str">
        <f t="shared" si="9"/>
        <v>16 - 39</v>
      </c>
    </row>
    <row r="147" spans="1:9">
      <c r="A147" s="58" t="s">
        <v>28</v>
      </c>
      <c r="B147" s="58" t="s">
        <v>25</v>
      </c>
      <c r="C147" s="7" t="str">
        <f t="shared" si="10"/>
        <v>John Turner</v>
      </c>
      <c r="D147" t="s">
        <v>351</v>
      </c>
      <c r="E147" s="58" t="s">
        <v>662</v>
      </c>
      <c r="F147" s="60">
        <v>42005</v>
      </c>
      <c r="G147" s="9">
        <f t="shared" si="11"/>
        <v>71</v>
      </c>
      <c r="H147" s="9">
        <f t="shared" si="12"/>
        <v>4</v>
      </c>
      <c r="I147" s="58" t="str">
        <f t="shared" si="9"/>
        <v>60 +</v>
      </c>
    </row>
    <row r="148" spans="1:9">
      <c r="A148" s="58" t="s">
        <v>329</v>
      </c>
      <c r="B148" s="58" t="s">
        <v>331</v>
      </c>
      <c r="C148" s="7" t="str">
        <f t="shared" si="10"/>
        <v>Julian Johnson</v>
      </c>
      <c r="D148" t="s">
        <v>351</v>
      </c>
      <c r="E148" s="58" t="s">
        <v>663</v>
      </c>
      <c r="F148" s="60">
        <v>42005</v>
      </c>
      <c r="G148" s="9">
        <f t="shared" si="11"/>
        <v>41</v>
      </c>
      <c r="H148" s="9">
        <f t="shared" si="12"/>
        <v>8</v>
      </c>
      <c r="I148" s="58" t="str">
        <f t="shared" si="9"/>
        <v>40 - 44</v>
      </c>
    </row>
    <row r="149" spans="1:9">
      <c r="A149" s="58" t="s">
        <v>28</v>
      </c>
      <c r="B149" s="58" t="s">
        <v>484</v>
      </c>
      <c r="C149" s="7" t="str">
        <f t="shared" si="10"/>
        <v>John Ward</v>
      </c>
      <c r="D149" t="s">
        <v>351</v>
      </c>
      <c r="E149" s="58" t="s">
        <v>664</v>
      </c>
      <c r="F149" s="60">
        <v>42005</v>
      </c>
      <c r="G149" s="9">
        <f t="shared" si="11"/>
        <v>61</v>
      </c>
      <c r="H149" s="9">
        <f t="shared" si="12"/>
        <v>6</v>
      </c>
      <c r="I149" s="58" t="str">
        <f t="shared" si="9"/>
        <v>60 +</v>
      </c>
    </row>
    <row r="150" spans="1:9">
      <c r="A150" s="58" t="s">
        <v>362</v>
      </c>
      <c r="B150" s="58" t="s">
        <v>167</v>
      </c>
      <c r="C150" s="7" t="str">
        <f t="shared" si="10"/>
        <v>Sam Taylor</v>
      </c>
      <c r="D150" t="s">
        <v>351</v>
      </c>
      <c r="E150" s="58" t="s">
        <v>666</v>
      </c>
      <c r="F150" s="60">
        <v>42005</v>
      </c>
      <c r="G150" s="9">
        <f t="shared" si="11"/>
        <v>21</v>
      </c>
      <c r="H150" s="9">
        <f t="shared" si="12"/>
        <v>10</v>
      </c>
      <c r="I150" s="58" t="str">
        <f t="shared" ref="I150:I213" si="13">VLOOKUP(G150,AB$2:AC$65,2,FALSE)</f>
        <v>16 - 39</v>
      </c>
    </row>
    <row r="151" spans="1:9">
      <c r="A151" s="58" t="s">
        <v>7</v>
      </c>
      <c r="B151" s="58" t="s">
        <v>159</v>
      </c>
      <c r="C151" s="7" t="str">
        <f t="shared" si="10"/>
        <v>Keith Beardsmore</v>
      </c>
      <c r="D151" t="s">
        <v>351</v>
      </c>
      <c r="E151" s="58" t="s">
        <v>669</v>
      </c>
      <c r="F151" s="60">
        <v>42005</v>
      </c>
      <c r="G151" s="9">
        <f t="shared" si="11"/>
        <v>59</v>
      </c>
      <c r="H151" s="9">
        <f t="shared" si="12"/>
        <v>0</v>
      </c>
      <c r="I151" s="58" t="str">
        <f t="shared" si="13"/>
        <v>55 - 59</v>
      </c>
    </row>
    <row r="152" spans="1:9">
      <c r="A152" s="58" t="s">
        <v>7</v>
      </c>
      <c r="B152" s="58" t="s">
        <v>1</v>
      </c>
      <c r="C152" s="7" t="str">
        <f t="shared" si="10"/>
        <v>Keith Hawkes</v>
      </c>
      <c r="D152" t="s">
        <v>351</v>
      </c>
      <c r="E152" s="58" t="s">
        <v>670</v>
      </c>
      <c r="F152" s="60">
        <v>42005</v>
      </c>
      <c r="G152" s="9">
        <f t="shared" si="11"/>
        <v>52</v>
      </c>
      <c r="H152" s="9">
        <f t="shared" si="12"/>
        <v>5</v>
      </c>
      <c r="I152" s="58" t="str">
        <f t="shared" si="13"/>
        <v>50 - 54</v>
      </c>
    </row>
    <row r="153" spans="1:9">
      <c r="A153" s="58" t="s">
        <v>157</v>
      </c>
      <c r="B153" s="58" t="s">
        <v>158</v>
      </c>
      <c r="C153" s="7" t="str">
        <f t="shared" si="10"/>
        <v>Kieran Tursner</v>
      </c>
      <c r="D153" t="s">
        <v>351</v>
      </c>
      <c r="E153" s="59">
        <v>29399</v>
      </c>
      <c r="F153" s="60">
        <v>42005</v>
      </c>
      <c r="G153" s="9">
        <f t="shared" si="11"/>
        <v>34</v>
      </c>
      <c r="H153" s="9">
        <f t="shared" si="12"/>
        <v>6</v>
      </c>
      <c r="I153" s="58" t="str">
        <f t="shared" si="13"/>
        <v>16 - 39</v>
      </c>
    </row>
    <row r="154" spans="1:9">
      <c r="A154" s="58" t="s">
        <v>59</v>
      </c>
      <c r="B154" s="58" t="s">
        <v>453</v>
      </c>
      <c r="C154" s="7" t="str">
        <f t="shared" si="10"/>
        <v>James Lawson</v>
      </c>
      <c r="D154" t="s">
        <v>351</v>
      </c>
      <c r="E154" s="58" t="s">
        <v>675</v>
      </c>
      <c r="F154" s="60">
        <v>42005</v>
      </c>
      <c r="G154" s="9">
        <f t="shared" si="11"/>
        <v>27</v>
      </c>
      <c r="H154" s="9">
        <f t="shared" si="12"/>
        <v>7</v>
      </c>
      <c r="I154" s="58" t="str">
        <f t="shared" si="13"/>
        <v>16 - 39</v>
      </c>
    </row>
    <row r="155" spans="1:9">
      <c r="A155" s="58" t="s">
        <v>281</v>
      </c>
      <c r="B155" s="58" t="s">
        <v>282</v>
      </c>
      <c r="C155" s="7" t="str">
        <f t="shared" si="10"/>
        <v>Larry Coltman</v>
      </c>
      <c r="D155" t="s">
        <v>351</v>
      </c>
      <c r="E155" s="58" t="s">
        <v>676</v>
      </c>
      <c r="F155" s="60">
        <v>42005</v>
      </c>
      <c r="G155" s="9">
        <f t="shared" si="11"/>
        <v>56</v>
      </c>
      <c r="H155" s="9">
        <f t="shared" si="12"/>
        <v>11</v>
      </c>
      <c r="I155" s="58" t="str">
        <f t="shared" si="13"/>
        <v>55 - 59</v>
      </c>
    </row>
    <row r="156" spans="1:9">
      <c r="A156" s="58" t="s">
        <v>490</v>
      </c>
      <c r="B156" s="58" t="s">
        <v>491</v>
      </c>
      <c r="C156" s="7" t="str">
        <f t="shared" si="10"/>
        <v>Leandro Ghezzi</v>
      </c>
      <c r="D156" t="s">
        <v>783</v>
      </c>
      <c r="E156" s="58" t="s">
        <v>677</v>
      </c>
      <c r="F156" s="60">
        <v>42005</v>
      </c>
      <c r="G156" s="9">
        <f t="shared" si="11"/>
        <v>30</v>
      </c>
      <c r="H156" s="9">
        <f t="shared" si="12"/>
        <v>6</v>
      </c>
      <c r="I156" s="58" t="str">
        <f t="shared" si="13"/>
        <v>16 - 39</v>
      </c>
    </row>
    <row r="157" spans="1:9">
      <c r="A157" s="58" t="s">
        <v>293</v>
      </c>
      <c r="B157" s="58" t="s">
        <v>294</v>
      </c>
      <c r="C157" s="7" t="str">
        <f t="shared" si="10"/>
        <v>Jamie Lyall</v>
      </c>
      <c r="D157" t="s">
        <v>351</v>
      </c>
      <c r="E157" s="58" t="s">
        <v>682</v>
      </c>
      <c r="F157" s="60">
        <v>42005</v>
      </c>
      <c r="G157" s="9">
        <f t="shared" si="11"/>
        <v>41</v>
      </c>
      <c r="H157" s="9">
        <f t="shared" si="12"/>
        <v>3</v>
      </c>
      <c r="I157" s="58" t="str">
        <f t="shared" si="13"/>
        <v>40 - 44</v>
      </c>
    </row>
    <row r="158" spans="1:9">
      <c r="A158" s="58" t="s">
        <v>35</v>
      </c>
      <c r="B158" s="58" t="s">
        <v>57</v>
      </c>
      <c r="C158" s="7" t="str">
        <f t="shared" si="10"/>
        <v>Mark Bullock</v>
      </c>
      <c r="D158" t="s">
        <v>351</v>
      </c>
      <c r="E158" s="58" t="s">
        <v>683</v>
      </c>
      <c r="F158" s="60">
        <v>42005</v>
      </c>
      <c r="G158" s="9">
        <f t="shared" si="11"/>
        <v>43</v>
      </c>
      <c r="H158" s="9">
        <f t="shared" si="12"/>
        <v>5</v>
      </c>
      <c r="I158" s="58" t="str">
        <f t="shared" si="13"/>
        <v>40 - 44</v>
      </c>
    </row>
    <row r="159" spans="1:9">
      <c r="A159" s="58" t="s">
        <v>35</v>
      </c>
      <c r="B159" s="58" t="s">
        <v>79</v>
      </c>
      <c r="C159" s="7" t="str">
        <f t="shared" si="10"/>
        <v>Mark Newman</v>
      </c>
      <c r="D159" t="s">
        <v>351</v>
      </c>
      <c r="E159" s="58" t="s">
        <v>684</v>
      </c>
      <c r="F159" s="60">
        <v>42005</v>
      </c>
      <c r="G159" s="9">
        <f t="shared" si="11"/>
        <v>40</v>
      </c>
      <c r="H159" s="9">
        <f t="shared" si="12"/>
        <v>5</v>
      </c>
      <c r="I159" s="58" t="str">
        <f t="shared" si="13"/>
        <v>40 - 44</v>
      </c>
    </row>
    <row r="160" spans="1:9">
      <c r="A160" s="58" t="s">
        <v>29</v>
      </c>
      <c r="B160" s="58" t="s">
        <v>30</v>
      </c>
      <c r="C160" s="7" t="str">
        <f t="shared" si="10"/>
        <v>Martin Todman</v>
      </c>
      <c r="D160" t="s">
        <v>351</v>
      </c>
      <c r="E160" s="58" t="s">
        <v>685</v>
      </c>
      <c r="F160" s="60">
        <v>42005</v>
      </c>
      <c r="G160" s="9">
        <f t="shared" si="11"/>
        <v>60</v>
      </c>
      <c r="H160" s="9">
        <f t="shared" si="12"/>
        <v>6</v>
      </c>
      <c r="I160" s="58" t="str">
        <f t="shared" si="13"/>
        <v>60 +</v>
      </c>
    </row>
    <row r="161" spans="1:9">
      <c r="A161" s="58" t="s">
        <v>16</v>
      </c>
      <c r="B161" s="58" t="s">
        <v>11</v>
      </c>
      <c r="C161" s="7" t="str">
        <f t="shared" si="10"/>
        <v>Malcolm Bowyer</v>
      </c>
      <c r="D161" t="s">
        <v>351</v>
      </c>
      <c r="E161" s="58" t="s">
        <v>686</v>
      </c>
      <c r="F161" s="60">
        <v>42005</v>
      </c>
      <c r="G161" s="9">
        <f t="shared" si="11"/>
        <v>52</v>
      </c>
      <c r="H161" s="9">
        <f t="shared" si="12"/>
        <v>9</v>
      </c>
      <c r="I161" s="58" t="str">
        <f t="shared" si="13"/>
        <v>50 - 54</v>
      </c>
    </row>
    <row r="162" spans="1:9">
      <c r="A162" s="58" t="s">
        <v>413</v>
      </c>
      <c r="B162" s="58" t="s">
        <v>63</v>
      </c>
      <c r="C162" s="7" t="str">
        <f t="shared" si="10"/>
        <v>Martyn Sergent</v>
      </c>
      <c r="D162" t="s">
        <v>351</v>
      </c>
      <c r="E162" s="65">
        <v>19102</v>
      </c>
      <c r="F162" s="60">
        <v>42005</v>
      </c>
      <c r="G162" s="9">
        <f t="shared" si="11"/>
        <v>62</v>
      </c>
      <c r="H162" s="9">
        <f t="shared" si="12"/>
        <v>8</v>
      </c>
      <c r="I162" s="58" t="str">
        <f t="shared" si="13"/>
        <v>60 +</v>
      </c>
    </row>
    <row r="163" spans="1:9">
      <c r="A163" s="58" t="s">
        <v>413</v>
      </c>
      <c r="B163" s="58" t="s">
        <v>414</v>
      </c>
      <c r="C163" s="7" t="str">
        <f t="shared" si="10"/>
        <v>Martyn Helliker</v>
      </c>
      <c r="D163" t="s">
        <v>351</v>
      </c>
      <c r="E163" s="58" t="s">
        <v>691</v>
      </c>
      <c r="F163" s="60">
        <v>42005</v>
      </c>
      <c r="G163" s="9">
        <f t="shared" si="11"/>
        <v>29</v>
      </c>
      <c r="H163" s="9">
        <f t="shared" si="12"/>
        <v>7</v>
      </c>
      <c r="I163" s="58" t="str">
        <f t="shared" si="13"/>
        <v>16 - 39</v>
      </c>
    </row>
    <row r="164" spans="1:9">
      <c r="A164" s="58" t="s">
        <v>365</v>
      </c>
      <c r="B164" s="58" t="s">
        <v>199</v>
      </c>
      <c r="C164" s="7" t="str">
        <f t="shared" si="10"/>
        <v>Matthew Lyness</v>
      </c>
      <c r="D164" t="s">
        <v>351</v>
      </c>
      <c r="E164" s="58" t="s">
        <v>693</v>
      </c>
      <c r="F164" s="60">
        <v>42005</v>
      </c>
      <c r="G164" s="9">
        <f t="shared" si="11"/>
        <v>44</v>
      </c>
      <c r="H164" s="9">
        <f t="shared" si="12"/>
        <v>4</v>
      </c>
      <c r="I164" s="58" t="str">
        <f t="shared" si="13"/>
        <v>40 - 44</v>
      </c>
    </row>
    <row r="165" spans="1:9">
      <c r="A165" s="58" t="s">
        <v>32</v>
      </c>
      <c r="B165" s="58" t="s">
        <v>445</v>
      </c>
      <c r="C165" s="7" t="str">
        <f t="shared" si="10"/>
        <v>Michael Coleman</v>
      </c>
      <c r="D165" t="s">
        <v>351</v>
      </c>
      <c r="E165" s="58" t="s">
        <v>695</v>
      </c>
      <c r="F165" s="60">
        <v>42005</v>
      </c>
      <c r="G165" s="9">
        <f t="shared" si="11"/>
        <v>27</v>
      </c>
      <c r="H165" s="9">
        <f t="shared" si="12"/>
        <v>11</v>
      </c>
      <c r="I165" s="58" t="str">
        <f t="shared" si="13"/>
        <v>16 - 39</v>
      </c>
    </row>
    <row r="166" spans="1:9">
      <c r="A166" s="58" t="s">
        <v>195</v>
      </c>
      <c r="B166" s="58" t="s">
        <v>194</v>
      </c>
      <c r="C166" s="7" t="str">
        <f t="shared" si="10"/>
        <v>Mike Barrie</v>
      </c>
      <c r="D166" t="s">
        <v>351</v>
      </c>
      <c r="E166" s="58" t="s">
        <v>698</v>
      </c>
      <c r="F166" s="60">
        <v>42005</v>
      </c>
      <c r="G166" s="9">
        <f t="shared" si="11"/>
        <v>60</v>
      </c>
      <c r="H166" s="9">
        <f t="shared" si="12"/>
        <v>3</v>
      </c>
      <c r="I166" s="58" t="str">
        <f t="shared" si="13"/>
        <v>60 +</v>
      </c>
    </row>
    <row r="167" spans="1:9">
      <c r="A167" s="58" t="s">
        <v>195</v>
      </c>
      <c r="B167" s="58" t="s">
        <v>144</v>
      </c>
      <c r="C167" s="7" t="str">
        <f t="shared" si="10"/>
        <v>Mike Barrett</v>
      </c>
      <c r="D167" t="s">
        <v>351</v>
      </c>
      <c r="E167" s="58" t="s">
        <v>699</v>
      </c>
      <c r="F167" s="60">
        <v>42005</v>
      </c>
      <c r="G167" s="9">
        <f t="shared" si="11"/>
        <v>60</v>
      </c>
      <c r="H167" s="9">
        <f t="shared" si="12"/>
        <v>5</v>
      </c>
      <c r="I167" s="58" t="str">
        <f t="shared" si="13"/>
        <v>60 +</v>
      </c>
    </row>
    <row r="168" spans="1:9">
      <c r="A168" s="58" t="s">
        <v>361</v>
      </c>
      <c r="B168" s="58" t="s">
        <v>345</v>
      </c>
      <c r="C168" s="7" t="str">
        <f t="shared" si="10"/>
        <v>Jack Green</v>
      </c>
      <c r="D168" t="s">
        <v>351</v>
      </c>
      <c r="E168" s="58" t="s">
        <v>700</v>
      </c>
      <c r="F168" s="60">
        <v>42005</v>
      </c>
      <c r="G168" s="9">
        <f t="shared" si="11"/>
        <v>25</v>
      </c>
      <c r="H168" s="9">
        <f t="shared" si="12"/>
        <v>7</v>
      </c>
      <c r="I168" s="58" t="str">
        <f t="shared" si="13"/>
        <v>16 - 39</v>
      </c>
    </row>
    <row r="169" spans="1:9">
      <c r="A169" s="58" t="s">
        <v>32</v>
      </c>
      <c r="B169" s="58" t="s">
        <v>548</v>
      </c>
      <c r="C169" s="7" t="str">
        <f t="shared" si="10"/>
        <v>Michael Clark</v>
      </c>
      <c r="D169" t="s">
        <v>351</v>
      </c>
      <c r="E169" s="58" t="s">
        <v>701</v>
      </c>
      <c r="F169" s="60">
        <v>42005</v>
      </c>
      <c r="G169" s="9">
        <f t="shared" si="11"/>
        <v>26</v>
      </c>
      <c r="H169" s="9">
        <f t="shared" si="12"/>
        <v>4</v>
      </c>
      <c r="I169" s="58" t="str">
        <f t="shared" si="13"/>
        <v>16 - 39</v>
      </c>
    </row>
    <row r="170" spans="1:9">
      <c r="A170" s="58" t="s">
        <v>32</v>
      </c>
      <c r="B170" s="58" t="s">
        <v>0</v>
      </c>
      <c r="C170" s="7" t="str">
        <f t="shared" si="10"/>
        <v>Michael Williams</v>
      </c>
      <c r="D170" t="s">
        <v>351</v>
      </c>
      <c r="E170" s="59">
        <v>20992</v>
      </c>
      <c r="F170" s="60">
        <v>42005</v>
      </c>
      <c r="G170" s="9">
        <f t="shared" si="11"/>
        <v>57</v>
      </c>
      <c r="H170" s="9">
        <f t="shared" si="12"/>
        <v>6</v>
      </c>
      <c r="I170" s="58" t="str">
        <f t="shared" si="13"/>
        <v>55 - 59</v>
      </c>
    </row>
    <row r="171" spans="1:9">
      <c r="A171" s="58" t="s">
        <v>151</v>
      </c>
      <c r="B171" s="58" t="s">
        <v>335</v>
      </c>
      <c r="C171" s="7" t="str">
        <f t="shared" si="10"/>
        <v>Neil Gardiner</v>
      </c>
      <c r="D171" t="s">
        <v>351</v>
      </c>
      <c r="E171" s="58" t="s">
        <v>704</v>
      </c>
      <c r="F171" s="60">
        <v>42005</v>
      </c>
      <c r="G171" s="9">
        <f t="shared" si="11"/>
        <v>44</v>
      </c>
      <c r="H171" s="9">
        <f t="shared" si="12"/>
        <v>1</v>
      </c>
      <c r="I171" s="58" t="str">
        <f t="shared" si="13"/>
        <v>40 - 44</v>
      </c>
    </row>
    <row r="172" spans="1:9">
      <c r="A172" s="58" t="s">
        <v>151</v>
      </c>
      <c r="B172" s="58" t="s">
        <v>233</v>
      </c>
      <c r="C172" s="7" t="str">
        <f t="shared" si="10"/>
        <v>Neil Robertson</v>
      </c>
      <c r="D172" t="s">
        <v>351</v>
      </c>
      <c r="E172" s="58" t="s">
        <v>705</v>
      </c>
      <c r="F172" s="60">
        <v>42005</v>
      </c>
      <c r="G172" s="9">
        <f t="shared" si="11"/>
        <v>44</v>
      </c>
      <c r="H172" s="9">
        <f t="shared" si="12"/>
        <v>8</v>
      </c>
      <c r="I172" s="58" t="str">
        <f t="shared" si="13"/>
        <v>40 - 44</v>
      </c>
    </row>
    <row r="173" spans="1:9">
      <c r="A173" s="58" t="s">
        <v>551</v>
      </c>
      <c r="B173" s="58" t="s">
        <v>206</v>
      </c>
      <c r="C173" s="7" t="str">
        <f t="shared" si="10"/>
        <v>Nye Davis</v>
      </c>
      <c r="D173" t="s">
        <v>351</v>
      </c>
      <c r="E173" s="58" t="s">
        <v>707</v>
      </c>
      <c r="F173" s="60">
        <v>42005</v>
      </c>
      <c r="G173" s="9">
        <f t="shared" si="11"/>
        <v>18</v>
      </c>
      <c r="H173" s="9">
        <f t="shared" si="12"/>
        <v>2</v>
      </c>
      <c r="I173" s="58" t="str">
        <f t="shared" si="13"/>
        <v>16 - 39</v>
      </c>
    </row>
    <row r="174" spans="1:9">
      <c r="A174" s="58" t="s">
        <v>33</v>
      </c>
      <c r="B174" s="58" t="s">
        <v>504</v>
      </c>
      <c r="C174" s="7" t="str">
        <f t="shared" si="10"/>
        <v>Oliver Spicer</v>
      </c>
      <c r="D174" t="s">
        <v>351</v>
      </c>
      <c r="E174" s="58" t="s">
        <v>709</v>
      </c>
      <c r="F174" s="60">
        <v>42005</v>
      </c>
      <c r="G174" s="9">
        <f t="shared" si="11"/>
        <v>33</v>
      </c>
      <c r="H174" s="9">
        <f t="shared" si="12"/>
        <v>0</v>
      </c>
      <c r="I174" s="58" t="str">
        <f t="shared" si="13"/>
        <v>16 - 39</v>
      </c>
    </row>
    <row r="175" spans="1:9">
      <c r="A175" s="58" t="s">
        <v>32</v>
      </c>
      <c r="B175" s="58" t="s">
        <v>33</v>
      </c>
      <c r="C175" s="7" t="str">
        <f t="shared" si="10"/>
        <v>Michael Oliver</v>
      </c>
      <c r="D175" t="s">
        <v>351</v>
      </c>
      <c r="E175" s="58" t="s">
        <v>710</v>
      </c>
      <c r="F175" s="60">
        <v>42005</v>
      </c>
      <c r="G175" s="9">
        <f t="shared" si="11"/>
        <v>52</v>
      </c>
      <c r="H175" s="9">
        <f t="shared" si="12"/>
        <v>5</v>
      </c>
      <c r="I175" s="58" t="str">
        <f t="shared" si="13"/>
        <v>50 - 54</v>
      </c>
    </row>
    <row r="176" spans="1:9">
      <c r="A176" s="58" t="s">
        <v>18</v>
      </c>
      <c r="B176" s="58" t="s">
        <v>552</v>
      </c>
      <c r="C176" s="7" t="str">
        <f t="shared" si="10"/>
        <v>Paul Bearman</v>
      </c>
      <c r="D176" t="s">
        <v>351</v>
      </c>
      <c r="E176" s="58" t="s">
        <v>712</v>
      </c>
      <c r="F176" s="60">
        <v>42005</v>
      </c>
      <c r="G176" s="9">
        <f t="shared" si="11"/>
        <v>61</v>
      </c>
      <c r="H176" s="9">
        <f t="shared" si="12"/>
        <v>0</v>
      </c>
      <c r="I176" s="58" t="str">
        <f t="shared" si="13"/>
        <v>60 +</v>
      </c>
    </row>
    <row r="177" spans="1:9">
      <c r="A177" s="58" t="s">
        <v>18</v>
      </c>
      <c r="B177" s="58" t="s">
        <v>345</v>
      </c>
      <c r="C177" s="7" t="str">
        <f t="shared" si="10"/>
        <v>Paul Green</v>
      </c>
      <c r="D177" t="s">
        <v>351</v>
      </c>
      <c r="E177" s="58" t="s">
        <v>713</v>
      </c>
      <c r="F177" s="60">
        <v>42005</v>
      </c>
      <c r="G177" s="9">
        <f t="shared" si="11"/>
        <v>53</v>
      </c>
      <c r="H177" s="9">
        <f t="shared" si="12"/>
        <v>7</v>
      </c>
      <c r="I177" s="58" t="str">
        <f t="shared" si="13"/>
        <v>50 - 54</v>
      </c>
    </row>
    <row r="178" spans="1:9">
      <c r="A178" s="58" t="s">
        <v>18</v>
      </c>
      <c r="B178" s="58" t="s">
        <v>2</v>
      </c>
      <c r="C178" s="7" t="str">
        <f t="shared" si="10"/>
        <v>Paul Hawkins</v>
      </c>
      <c r="D178" t="s">
        <v>351</v>
      </c>
      <c r="E178" s="58" t="s">
        <v>714</v>
      </c>
      <c r="F178" s="60">
        <v>42005</v>
      </c>
      <c r="G178" s="9">
        <f t="shared" si="11"/>
        <v>58</v>
      </c>
      <c r="H178" s="9">
        <f t="shared" si="12"/>
        <v>8</v>
      </c>
      <c r="I178" s="58" t="str">
        <f t="shared" si="13"/>
        <v>55 - 59</v>
      </c>
    </row>
    <row r="179" spans="1:9">
      <c r="A179" s="58" t="s">
        <v>18</v>
      </c>
      <c r="B179" s="58" t="s">
        <v>446</v>
      </c>
      <c r="C179" s="7" t="str">
        <f t="shared" si="10"/>
        <v>Paul Nash</v>
      </c>
      <c r="D179" t="s">
        <v>351</v>
      </c>
      <c r="E179" s="58" t="s">
        <v>715</v>
      </c>
      <c r="F179" s="60">
        <v>42005</v>
      </c>
      <c r="G179" s="9">
        <f t="shared" si="11"/>
        <v>56</v>
      </c>
      <c r="H179" s="9">
        <f t="shared" si="12"/>
        <v>8</v>
      </c>
      <c r="I179" s="58" t="str">
        <f t="shared" si="13"/>
        <v>55 - 59</v>
      </c>
    </row>
    <row r="180" spans="1:9">
      <c r="A180" s="58" t="s">
        <v>553</v>
      </c>
      <c r="B180" s="58" t="s">
        <v>554</v>
      </c>
      <c r="C180" s="7" t="str">
        <f t="shared" si="10"/>
        <v>paul saunders</v>
      </c>
      <c r="D180" t="s">
        <v>783</v>
      </c>
      <c r="E180" s="58" t="s">
        <v>716</v>
      </c>
      <c r="F180" s="60">
        <v>42005</v>
      </c>
      <c r="G180" s="9">
        <f t="shared" si="11"/>
        <v>43</v>
      </c>
      <c r="H180" s="9">
        <f t="shared" si="12"/>
        <v>4</v>
      </c>
      <c r="I180" s="58" t="str">
        <f t="shared" si="13"/>
        <v>40 - 44</v>
      </c>
    </row>
    <row r="181" spans="1:9">
      <c r="A181" s="58" t="s">
        <v>156</v>
      </c>
      <c r="B181" s="58" t="s">
        <v>280</v>
      </c>
      <c r="C181" s="7" t="str">
        <f t="shared" si="10"/>
        <v>Peter Coote</v>
      </c>
      <c r="D181" t="s">
        <v>351</v>
      </c>
      <c r="E181" s="58" t="s">
        <v>719</v>
      </c>
      <c r="F181" s="60">
        <v>42005</v>
      </c>
      <c r="G181" s="9">
        <f t="shared" si="11"/>
        <v>59</v>
      </c>
      <c r="H181" s="9">
        <f t="shared" si="12"/>
        <v>11</v>
      </c>
      <c r="I181" s="58" t="str">
        <f t="shared" si="13"/>
        <v>55 - 59</v>
      </c>
    </row>
    <row r="182" spans="1:9">
      <c r="A182" s="58" t="s">
        <v>156</v>
      </c>
      <c r="B182" s="58" t="s">
        <v>55</v>
      </c>
      <c r="C182" s="7" t="str">
        <f t="shared" si="10"/>
        <v>Peter Law</v>
      </c>
      <c r="D182" t="s">
        <v>783</v>
      </c>
      <c r="E182" s="58" t="s">
        <v>720</v>
      </c>
      <c r="F182" s="60">
        <v>42005</v>
      </c>
      <c r="G182" s="9">
        <f t="shared" si="11"/>
        <v>71</v>
      </c>
      <c r="H182" s="9">
        <f t="shared" si="12"/>
        <v>0</v>
      </c>
      <c r="I182" s="58" t="str">
        <f t="shared" si="13"/>
        <v>60 +</v>
      </c>
    </row>
    <row r="183" spans="1:9">
      <c r="A183" s="58" t="s">
        <v>555</v>
      </c>
      <c r="B183" s="58" t="s">
        <v>3</v>
      </c>
      <c r="C183" s="7" t="str">
        <f t="shared" si="10"/>
        <v>Phillip Howell</v>
      </c>
      <c r="D183" t="s">
        <v>351</v>
      </c>
      <c r="E183" s="58" t="s">
        <v>721</v>
      </c>
      <c r="F183" s="60">
        <v>42005</v>
      </c>
      <c r="G183" s="9">
        <f t="shared" si="11"/>
        <v>51</v>
      </c>
      <c r="H183" s="9">
        <f t="shared" si="12"/>
        <v>10</v>
      </c>
      <c r="I183" s="58" t="str">
        <f t="shared" si="13"/>
        <v>50 - 54</v>
      </c>
    </row>
    <row r="184" spans="1:9">
      <c r="A184" s="58" t="s">
        <v>556</v>
      </c>
      <c r="B184" s="58" t="s">
        <v>10</v>
      </c>
      <c r="C184" s="7" t="str">
        <f t="shared" si="10"/>
        <v>Philip Brennan</v>
      </c>
      <c r="D184" t="s">
        <v>351</v>
      </c>
      <c r="E184" s="58" t="s">
        <v>722</v>
      </c>
      <c r="F184" s="60">
        <v>42005</v>
      </c>
      <c r="G184" s="9">
        <f t="shared" si="11"/>
        <v>72</v>
      </c>
      <c r="H184" s="9">
        <f t="shared" si="12"/>
        <v>2</v>
      </c>
      <c r="I184" s="58" t="str">
        <f t="shared" si="13"/>
        <v>60 +</v>
      </c>
    </row>
    <row r="185" spans="1:9">
      <c r="A185" s="58" t="s">
        <v>555</v>
      </c>
      <c r="B185" s="58" t="s">
        <v>58</v>
      </c>
      <c r="C185" s="7" t="str">
        <f t="shared" si="10"/>
        <v>Phillip Groom</v>
      </c>
      <c r="D185" t="s">
        <v>351</v>
      </c>
      <c r="E185" s="58" t="s">
        <v>723</v>
      </c>
      <c r="F185" s="60">
        <v>42005</v>
      </c>
      <c r="G185" s="9">
        <f t="shared" si="11"/>
        <v>46</v>
      </c>
      <c r="H185" s="9">
        <f t="shared" si="12"/>
        <v>10</v>
      </c>
      <c r="I185" s="58" t="str">
        <f t="shared" si="13"/>
        <v>45 - 49</v>
      </c>
    </row>
    <row r="186" spans="1:9">
      <c r="A186" s="58" t="s">
        <v>9</v>
      </c>
      <c r="B186" s="58" t="s">
        <v>23</v>
      </c>
      <c r="C186" s="7" t="str">
        <f t="shared" si="10"/>
        <v>Phil Marshall</v>
      </c>
      <c r="D186" t="s">
        <v>351</v>
      </c>
      <c r="E186" s="58" t="s">
        <v>724</v>
      </c>
      <c r="F186" s="60">
        <v>42005</v>
      </c>
      <c r="G186" s="9">
        <f t="shared" si="11"/>
        <v>59</v>
      </c>
      <c r="H186" s="9">
        <f t="shared" si="12"/>
        <v>0</v>
      </c>
      <c r="I186" s="58" t="str">
        <f t="shared" si="13"/>
        <v>55 - 59</v>
      </c>
    </row>
    <row r="187" spans="1:9">
      <c r="A187" s="58" t="s">
        <v>156</v>
      </c>
      <c r="B187" s="58" t="s">
        <v>22</v>
      </c>
      <c r="C187" s="7" t="str">
        <f t="shared" si="10"/>
        <v>Peter Evans</v>
      </c>
      <c r="D187" t="s">
        <v>351</v>
      </c>
      <c r="E187" s="58" t="s">
        <v>726</v>
      </c>
      <c r="F187" s="60">
        <v>42005</v>
      </c>
      <c r="G187" s="9">
        <f t="shared" si="11"/>
        <v>47</v>
      </c>
      <c r="H187" s="9">
        <f t="shared" si="12"/>
        <v>0</v>
      </c>
      <c r="I187" s="58" t="str">
        <f t="shared" si="13"/>
        <v>45 - 49</v>
      </c>
    </row>
    <row r="188" spans="1:9">
      <c r="A188" s="58" t="s">
        <v>18</v>
      </c>
      <c r="B188" s="58" t="s">
        <v>559</v>
      </c>
      <c r="C188" s="7" t="str">
        <f t="shared" si="10"/>
        <v>Paul Jefferies</v>
      </c>
      <c r="D188" t="s">
        <v>351</v>
      </c>
      <c r="E188" s="58" t="s">
        <v>728</v>
      </c>
      <c r="F188" s="60">
        <v>42005</v>
      </c>
      <c r="G188" s="9">
        <f t="shared" si="11"/>
        <v>39</v>
      </c>
      <c r="H188" s="9">
        <f t="shared" si="12"/>
        <v>11</v>
      </c>
      <c r="I188" s="58" t="str">
        <f t="shared" si="13"/>
        <v>16 - 39</v>
      </c>
    </row>
    <row r="189" spans="1:9">
      <c r="A189" s="58" t="s">
        <v>154</v>
      </c>
      <c r="B189" s="58" t="s">
        <v>447</v>
      </c>
      <c r="C189" s="7" t="str">
        <f t="shared" si="10"/>
        <v>Richard Welburn</v>
      </c>
      <c r="D189" t="s">
        <v>351</v>
      </c>
      <c r="E189" s="58" t="s">
        <v>729</v>
      </c>
      <c r="F189" s="60">
        <v>42005</v>
      </c>
      <c r="G189" s="9">
        <f t="shared" si="11"/>
        <v>42</v>
      </c>
      <c r="H189" s="9">
        <f t="shared" si="12"/>
        <v>4</v>
      </c>
      <c r="I189" s="58" t="str">
        <f t="shared" si="13"/>
        <v>40 - 44</v>
      </c>
    </row>
    <row r="190" spans="1:9">
      <c r="A190" s="58" t="s">
        <v>184</v>
      </c>
      <c r="B190" s="58" t="s">
        <v>562</v>
      </c>
      <c r="C190" s="7" t="str">
        <f t="shared" si="10"/>
        <v>Robert Chambers</v>
      </c>
      <c r="D190" t="s">
        <v>351</v>
      </c>
      <c r="E190" s="58" t="s">
        <v>733</v>
      </c>
      <c r="F190" s="60">
        <v>42005</v>
      </c>
      <c r="G190" s="9">
        <f t="shared" si="11"/>
        <v>32</v>
      </c>
      <c r="H190" s="9">
        <f t="shared" si="12"/>
        <v>5</v>
      </c>
      <c r="I190" s="58" t="str">
        <f t="shared" si="13"/>
        <v>16 - 39</v>
      </c>
    </row>
    <row r="191" spans="1:9">
      <c r="A191" s="58" t="s">
        <v>419</v>
      </c>
      <c r="B191" s="58" t="s">
        <v>420</v>
      </c>
      <c r="C191" s="7" t="str">
        <f t="shared" si="10"/>
        <v>Robin Kindersley</v>
      </c>
      <c r="D191" t="s">
        <v>351</v>
      </c>
      <c r="E191" s="58" t="s">
        <v>734</v>
      </c>
      <c r="F191" s="60">
        <v>42005</v>
      </c>
      <c r="G191" s="9">
        <f t="shared" si="11"/>
        <v>58</v>
      </c>
      <c r="H191" s="9">
        <f t="shared" si="12"/>
        <v>2</v>
      </c>
      <c r="I191" s="58" t="str">
        <f t="shared" si="13"/>
        <v>55 - 59</v>
      </c>
    </row>
    <row r="192" spans="1:9">
      <c r="A192" s="58" t="s">
        <v>332</v>
      </c>
      <c r="B192" s="58" t="s">
        <v>333</v>
      </c>
      <c r="C192" s="7" t="str">
        <f t="shared" si="10"/>
        <v>Rhys Briscoe</v>
      </c>
      <c r="D192" t="s">
        <v>351</v>
      </c>
      <c r="E192" s="58" t="s">
        <v>736</v>
      </c>
      <c r="F192" s="60">
        <v>42005</v>
      </c>
      <c r="G192" s="9">
        <f t="shared" si="11"/>
        <v>25</v>
      </c>
      <c r="H192" s="9">
        <f t="shared" si="12"/>
        <v>10</v>
      </c>
      <c r="I192" s="58" t="str">
        <f t="shared" si="13"/>
        <v>16 - 39</v>
      </c>
    </row>
    <row r="193" spans="1:9">
      <c r="A193" s="58" t="s">
        <v>154</v>
      </c>
      <c r="B193" s="58" t="s">
        <v>155</v>
      </c>
      <c r="C193" s="7" t="str">
        <f t="shared" si="10"/>
        <v>Richard Dobedoe</v>
      </c>
      <c r="D193" t="s">
        <v>351</v>
      </c>
      <c r="E193" s="58" t="s">
        <v>737</v>
      </c>
      <c r="F193" s="60">
        <v>42005</v>
      </c>
      <c r="G193" s="9">
        <f t="shared" si="11"/>
        <v>49</v>
      </c>
      <c r="H193" s="9">
        <f t="shared" si="12"/>
        <v>8</v>
      </c>
      <c r="I193" s="58" t="str">
        <f t="shared" si="13"/>
        <v>45 - 49</v>
      </c>
    </row>
    <row r="194" spans="1:9">
      <c r="A194" s="58" t="s">
        <v>154</v>
      </c>
      <c r="B194" s="58" t="s">
        <v>346</v>
      </c>
      <c r="C194" s="7" t="str">
        <f t="shared" ref="C194:C219" si="14">A194&amp;" "&amp;B194</f>
        <v>Richard Eden</v>
      </c>
      <c r="D194" t="s">
        <v>351</v>
      </c>
      <c r="E194" s="58" t="s">
        <v>738</v>
      </c>
      <c r="F194" s="60">
        <v>42005</v>
      </c>
      <c r="G194" s="9">
        <f t="shared" ref="G194:G219" si="15">DATEDIF(E194,F194,"Y")</f>
        <v>66</v>
      </c>
      <c r="H194" s="9">
        <f t="shared" ref="H194:H219" si="16">DATEDIF(E194,F194,"YM")</f>
        <v>11</v>
      </c>
      <c r="I194" s="58" t="str">
        <f t="shared" si="13"/>
        <v>60 +</v>
      </c>
    </row>
    <row r="195" spans="1:9">
      <c r="A195" s="58" t="s">
        <v>154</v>
      </c>
      <c r="B195" s="58" t="s">
        <v>402</v>
      </c>
      <c r="C195" s="7" t="str">
        <f t="shared" si="14"/>
        <v>Richard Hartwell</v>
      </c>
      <c r="D195" t="s">
        <v>351</v>
      </c>
      <c r="E195" s="58" t="s">
        <v>739</v>
      </c>
      <c r="F195" s="60">
        <v>42005</v>
      </c>
      <c r="G195" s="9">
        <f t="shared" si="15"/>
        <v>28</v>
      </c>
      <c r="H195" s="9">
        <f t="shared" si="16"/>
        <v>8</v>
      </c>
      <c r="I195" s="58" t="str">
        <f t="shared" si="13"/>
        <v>16 - 39</v>
      </c>
    </row>
    <row r="196" spans="1:9">
      <c r="A196" s="58" t="s">
        <v>154</v>
      </c>
      <c r="B196" s="58" t="s">
        <v>565</v>
      </c>
      <c r="C196" s="7" t="str">
        <f t="shared" si="14"/>
        <v>Richard Shephard</v>
      </c>
      <c r="D196" t="s">
        <v>351</v>
      </c>
      <c r="E196" s="58" t="s">
        <v>741</v>
      </c>
      <c r="F196" s="60">
        <v>42005</v>
      </c>
      <c r="G196" s="9">
        <f t="shared" si="15"/>
        <v>35</v>
      </c>
      <c r="H196" s="9">
        <f t="shared" si="16"/>
        <v>7</v>
      </c>
      <c r="I196" s="58" t="str">
        <f t="shared" si="13"/>
        <v>16 - 39</v>
      </c>
    </row>
    <row r="197" spans="1:9">
      <c r="A197" s="58" t="s">
        <v>184</v>
      </c>
      <c r="B197" s="58" t="s">
        <v>246</v>
      </c>
      <c r="C197" s="7" t="str">
        <f t="shared" si="14"/>
        <v>Robert Ford</v>
      </c>
      <c r="D197" t="s">
        <v>351</v>
      </c>
      <c r="E197" s="58" t="s">
        <v>742</v>
      </c>
      <c r="F197" s="60">
        <v>42005</v>
      </c>
      <c r="G197" s="9">
        <f t="shared" si="15"/>
        <v>33</v>
      </c>
      <c r="H197" s="9">
        <f t="shared" si="16"/>
        <v>11</v>
      </c>
      <c r="I197" s="58" t="str">
        <f t="shared" si="13"/>
        <v>16 - 39</v>
      </c>
    </row>
    <row r="198" spans="1:9">
      <c r="A198" s="58" t="s">
        <v>8</v>
      </c>
      <c r="B198" s="58" t="s">
        <v>36</v>
      </c>
      <c r="C198" s="7" t="str">
        <f t="shared" si="14"/>
        <v>Rob Minton</v>
      </c>
      <c r="D198" t="s">
        <v>351</v>
      </c>
      <c r="E198" s="58" t="s">
        <v>743</v>
      </c>
      <c r="F198" s="60">
        <v>42005</v>
      </c>
      <c r="G198" s="9">
        <f t="shared" si="15"/>
        <v>37</v>
      </c>
      <c r="H198" s="9">
        <f t="shared" si="16"/>
        <v>11</v>
      </c>
      <c r="I198" s="58" t="str">
        <f t="shared" si="13"/>
        <v>16 - 39</v>
      </c>
    </row>
    <row r="199" spans="1:9">
      <c r="A199" s="58" t="s">
        <v>448</v>
      </c>
      <c r="B199" s="58" t="s">
        <v>429</v>
      </c>
      <c r="C199" s="7" t="str">
        <f t="shared" si="14"/>
        <v>Gavin Bliss</v>
      </c>
      <c r="D199" t="s">
        <v>351</v>
      </c>
      <c r="E199" s="58" t="s">
        <v>746</v>
      </c>
      <c r="F199" s="60">
        <v>42005</v>
      </c>
      <c r="G199" s="9">
        <f t="shared" si="15"/>
        <v>44</v>
      </c>
      <c r="H199" s="9">
        <f t="shared" si="16"/>
        <v>5</v>
      </c>
      <c r="I199" s="58" t="str">
        <f t="shared" si="13"/>
        <v>40 - 44</v>
      </c>
    </row>
    <row r="200" spans="1:9">
      <c r="A200" s="58" t="s">
        <v>166</v>
      </c>
      <c r="B200" s="58" t="s">
        <v>167</v>
      </c>
      <c r="C200" s="7" t="str">
        <f t="shared" si="14"/>
        <v>Simon Taylor</v>
      </c>
      <c r="D200" t="s">
        <v>351</v>
      </c>
      <c r="E200" s="58" t="s">
        <v>749</v>
      </c>
      <c r="F200" s="60">
        <v>42005</v>
      </c>
      <c r="G200" s="9">
        <f t="shared" si="15"/>
        <v>46</v>
      </c>
      <c r="H200" s="9">
        <f t="shared" si="16"/>
        <v>0</v>
      </c>
      <c r="I200" s="58" t="str">
        <f t="shared" si="13"/>
        <v>45 - 49</v>
      </c>
    </row>
    <row r="201" spans="1:9">
      <c r="A201" s="58" t="s">
        <v>375</v>
      </c>
      <c r="B201" s="58" t="s">
        <v>376</v>
      </c>
      <c r="C201" s="7" t="str">
        <f t="shared" si="14"/>
        <v>Sean Cawley</v>
      </c>
      <c r="D201" t="s">
        <v>351</v>
      </c>
      <c r="E201" s="58" t="s">
        <v>750</v>
      </c>
      <c r="F201" s="60">
        <v>42005</v>
      </c>
      <c r="G201" s="9">
        <f t="shared" si="15"/>
        <v>19</v>
      </c>
      <c r="H201" s="9">
        <f t="shared" si="16"/>
        <v>2</v>
      </c>
      <c r="I201" s="58" t="str">
        <f t="shared" si="13"/>
        <v>16 - 39</v>
      </c>
    </row>
    <row r="202" spans="1:9">
      <c r="A202" s="61" t="s">
        <v>32</v>
      </c>
      <c r="B202" s="61" t="s">
        <v>398</v>
      </c>
      <c r="C202" s="7" t="str">
        <f t="shared" si="14"/>
        <v>Michael Sheppard</v>
      </c>
      <c r="D202" t="s">
        <v>351</v>
      </c>
      <c r="E202" s="58" t="s">
        <v>753</v>
      </c>
      <c r="F202" s="60">
        <v>42005</v>
      </c>
      <c r="G202" s="9">
        <f t="shared" si="15"/>
        <v>46</v>
      </c>
      <c r="H202" s="9">
        <f t="shared" si="16"/>
        <v>2</v>
      </c>
      <c r="I202" s="58" t="str">
        <f t="shared" si="13"/>
        <v>45 - 49</v>
      </c>
    </row>
    <row r="203" spans="1:9">
      <c r="A203" s="58" t="s">
        <v>166</v>
      </c>
      <c r="B203" s="58" t="s">
        <v>494</v>
      </c>
      <c r="C203" s="7" t="str">
        <f t="shared" si="14"/>
        <v>Simon Penson</v>
      </c>
      <c r="D203" t="s">
        <v>351</v>
      </c>
      <c r="E203" s="58" t="s">
        <v>756</v>
      </c>
      <c r="F203" s="60">
        <v>42005</v>
      </c>
      <c r="G203" s="9">
        <f t="shared" si="15"/>
        <v>46</v>
      </c>
      <c r="H203" s="9">
        <f t="shared" si="16"/>
        <v>7</v>
      </c>
      <c r="I203" s="58" t="str">
        <f t="shared" si="13"/>
        <v>45 - 49</v>
      </c>
    </row>
    <row r="204" spans="1:9">
      <c r="A204" s="58" t="s">
        <v>322</v>
      </c>
      <c r="B204" s="58" t="s">
        <v>74</v>
      </c>
      <c r="C204" s="7" t="str">
        <f t="shared" si="14"/>
        <v>Steven Baker</v>
      </c>
      <c r="D204" t="s">
        <v>351</v>
      </c>
      <c r="E204" s="58" t="s">
        <v>757</v>
      </c>
      <c r="F204" s="60">
        <v>42005</v>
      </c>
      <c r="G204" s="9">
        <f t="shared" si="15"/>
        <v>53</v>
      </c>
      <c r="H204" s="9">
        <f t="shared" si="16"/>
        <v>5</v>
      </c>
      <c r="I204" s="58" t="str">
        <f t="shared" si="13"/>
        <v>50 - 54</v>
      </c>
    </row>
    <row r="205" spans="1:9">
      <c r="A205" s="58" t="s">
        <v>164</v>
      </c>
      <c r="B205" s="58" t="s">
        <v>165</v>
      </c>
      <c r="C205" s="7" t="str">
        <f t="shared" si="14"/>
        <v>Derek Staley</v>
      </c>
      <c r="D205" t="s">
        <v>351</v>
      </c>
      <c r="E205" s="58" t="s">
        <v>759</v>
      </c>
      <c r="F205" s="60">
        <v>42005</v>
      </c>
      <c r="G205" s="9">
        <f t="shared" si="15"/>
        <v>63</v>
      </c>
      <c r="H205" s="9">
        <f t="shared" si="16"/>
        <v>3</v>
      </c>
      <c r="I205" s="58" t="str">
        <f t="shared" si="13"/>
        <v>60 +</v>
      </c>
    </row>
    <row r="206" spans="1:9">
      <c r="A206" s="58" t="s">
        <v>310</v>
      </c>
      <c r="B206" s="58" t="s">
        <v>311</v>
      </c>
      <c r="C206" s="7" t="str">
        <f t="shared" si="14"/>
        <v>Stephan Meier</v>
      </c>
      <c r="D206" t="s">
        <v>351</v>
      </c>
      <c r="E206" s="58" t="s">
        <v>760</v>
      </c>
      <c r="F206" s="60">
        <v>42005</v>
      </c>
      <c r="G206" s="9">
        <f t="shared" si="15"/>
        <v>51</v>
      </c>
      <c r="H206" s="9">
        <f t="shared" si="16"/>
        <v>6</v>
      </c>
      <c r="I206" s="58" t="str">
        <f t="shared" si="13"/>
        <v>50 - 54</v>
      </c>
    </row>
    <row r="207" spans="1:9">
      <c r="A207" s="58" t="s">
        <v>381</v>
      </c>
      <c r="B207" s="58" t="s">
        <v>13</v>
      </c>
      <c r="C207" s="7" t="str">
        <f t="shared" si="14"/>
        <v>Stephen Donnelly</v>
      </c>
      <c r="D207" t="s">
        <v>351</v>
      </c>
      <c r="E207" s="58" t="s">
        <v>761</v>
      </c>
      <c r="F207" s="60">
        <v>42005</v>
      </c>
      <c r="G207" s="9">
        <f t="shared" si="15"/>
        <v>49</v>
      </c>
      <c r="H207" s="9">
        <f t="shared" si="16"/>
        <v>0</v>
      </c>
      <c r="I207" s="58" t="str">
        <f t="shared" si="13"/>
        <v>45 - 49</v>
      </c>
    </row>
    <row r="208" spans="1:9">
      <c r="A208" s="58" t="s">
        <v>19</v>
      </c>
      <c r="B208" s="58" t="s">
        <v>5</v>
      </c>
      <c r="C208" s="7" t="str">
        <f t="shared" si="14"/>
        <v>Steve Kirk</v>
      </c>
      <c r="D208" t="s">
        <v>351</v>
      </c>
      <c r="E208" s="58" t="s">
        <v>762</v>
      </c>
      <c r="F208" s="60">
        <v>42005</v>
      </c>
      <c r="G208" s="9">
        <f t="shared" si="15"/>
        <v>50</v>
      </c>
      <c r="H208" s="9">
        <f t="shared" si="16"/>
        <v>6</v>
      </c>
      <c r="I208" s="58" t="str">
        <f t="shared" si="13"/>
        <v>50 - 54</v>
      </c>
    </row>
    <row r="209" spans="1:9">
      <c r="A209" s="58" t="s">
        <v>46</v>
      </c>
      <c r="B209" s="58" t="s">
        <v>47</v>
      </c>
      <c r="C209" s="7" t="str">
        <f t="shared" si="14"/>
        <v>Roger Wilson</v>
      </c>
      <c r="D209" t="s">
        <v>351</v>
      </c>
      <c r="E209" s="58" t="s">
        <v>763</v>
      </c>
      <c r="F209" s="60">
        <v>42005</v>
      </c>
      <c r="G209" s="9">
        <f t="shared" si="15"/>
        <v>73</v>
      </c>
      <c r="H209" s="9">
        <f t="shared" si="16"/>
        <v>2</v>
      </c>
      <c r="I209" s="58" t="str">
        <f t="shared" si="13"/>
        <v>60 +</v>
      </c>
    </row>
    <row r="210" spans="1:9">
      <c r="A210" s="58" t="s">
        <v>449</v>
      </c>
      <c r="B210" s="58" t="s">
        <v>450</v>
      </c>
      <c r="C210" s="7" t="str">
        <f t="shared" si="14"/>
        <v>Jon Tarrant</v>
      </c>
      <c r="D210" t="s">
        <v>351</v>
      </c>
      <c r="E210" s="58" t="s">
        <v>765</v>
      </c>
      <c r="F210" s="60">
        <v>42005</v>
      </c>
      <c r="G210" s="9">
        <f t="shared" si="15"/>
        <v>25</v>
      </c>
      <c r="H210" s="9">
        <f t="shared" si="16"/>
        <v>7</v>
      </c>
      <c r="I210" s="58" t="str">
        <f t="shared" si="13"/>
        <v>16 - 39</v>
      </c>
    </row>
    <row r="211" spans="1:9">
      <c r="A211" s="58" t="s">
        <v>567</v>
      </c>
      <c r="B211" s="58" t="s">
        <v>568</v>
      </c>
      <c r="C211" s="7" t="str">
        <f t="shared" si="14"/>
        <v>Norman Paragreen</v>
      </c>
      <c r="D211" t="s">
        <v>351</v>
      </c>
      <c r="E211" s="58" t="s">
        <v>769</v>
      </c>
      <c r="F211" s="60">
        <v>42005</v>
      </c>
      <c r="G211" s="9">
        <f t="shared" si="15"/>
        <v>77</v>
      </c>
      <c r="H211" s="9">
        <f t="shared" si="16"/>
        <v>7</v>
      </c>
      <c r="I211" s="58" t="str">
        <f t="shared" si="13"/>
        <v>60 +</v>
      </c>
    </row>
    <row r="212" spans="1:9">
      <c r="A212" s="58" t="s">
        <v>80</v>
      </c>
      <c r="B212" s="58" t="s">
        <v>81</v>
      </c>
      <c r="C212" s="7" t="str">
        <f t="shared" si="14"/>
        <v>Tim Owrid</v>
      </c>
      <c r="D212" t="s">
        <v>351</v>
      </c>
      <c r="E212" s="58" t="s">
        <v>770</v>
      </c>
      <c r="F212" s="60">
        <v>42005</v>
      </c>
      <c r="G212" s="9">
        <f t="shared" si="15"/>
        <v>54</v>
      </c>
      <c r="H212" s="9">
        <f t="shared" si="16"/>
        <v>7</v>
      </c>
      <c r="I212" s="58" t="str">
        <f t="shared" si="13"/>
        <v>50 - 54</v>
      </c>
    </row>
    <row r="213" spans="1:9">
      <c r="A213" s="58" t="s">
        <v>569</v>
      </c>
      <c r="B213" s="58" t="s">
        <v>570</v>
      </c>
      <c r="C213" s="7" t="str">
        <f t="shared" si="14"/>
        <v>Tom Murray</v>
      </c>
      <c r="D213" t="s">
        <v>351</v>
      </c>
      <c r="E213" s="58" t="s">
        <v>771</v>
      </c>
      <c r="F213" s="60">
        <v>42005</v>
      </c>
      <c r="G213" s="9">
        <f t="shared" si="15"/>
        <v>30</v>
      </c>
      <c r="H213" s="9">
        <f t="shared" si="16"/>
        <v>9</v>
      </c>
      <c r="I213" s="58" t="str">
        <f t="shared" si="13"/>
        <v>16 - 39</v>
      </c>
    </row>
    <row r="214" spans="1:9">
      <c r="A214" s="58" t="s">
        <v>451</v>
      </c>
      <c r="B214" s="58" t="s">
        <v>452</v>
      </c>
      <c r="C214" s="7" t="str">
        <f t="shared" si="14"/>
        <v>Vitali Puskin</v>
      </c>
      <c r="D214" t="s">
        <v>783</v>
      </c>
      <c r="E214" s="58" t="s">
        <v>775</v>
      </c>
      <c r="F214" s="60">
        <v>42005</v>
      </c>
      <c r="G214" s="9">
        <f t="shared" si="15"/>
        <v>25</v>
      </c>
      <c r="H214" s="9">
        <f t="shared" si="16"/>
        <v>0</v>
      </c>
      <c r="I214" s="58" t="str">
        <f t="shared" ref="I214:I219" si="17">VLOOKUP(G214,AB$2:AC$65,2,FALSE)</f>
        <v>16 - 39</v>
      </c>
    </row>
    <row r="215" spans="1:9">
      <c r="A215" s="58" t="s">
        <v>571</v>
      </c>
      <c r="B215" s="58" t="s">
        <v>572</v>
      </c>
      <c r="C215" s="7" t="str">
        <f t="shared" si="14"/>
        <v>Waleed Agabani</v>
      </c>
      <c r="D215" t="s">
        <v>351</v>
      </c>
      <c r="E215" s="58" t="s">
        <v>776</v>
      </c>
      <c r="F215" s="60">
        <v>42005</v>
      </c>
      <c r="G215" s="9">
        <f t="shared" si="15"/>
        <v>43</v>
      </c>
      <c r="H215" s="9">
        <f t="shared" si="16"/>
        <v>1</v>
      </c>
      <c r="I215" s="58" t="str">
        <f t="shared" si="17"/>
        <v>40 - 44</v>
      </c>
    </row>
    <row r="216" spans="1:9">
      <c r="A216" s="58" t="s">
        <v>151</v>
      </c>
      <c r="B216" s="58" t="s">
        <v>291</v>
      </c>
      <c r="C216" s="7" t="str">
        <f t="shared" si="14"/>
        <v>Neil Wicks</v>
      </c>
      <c r="D216" t="s">
        <v>351</v>
      </c>
      <c r="E216" s="58" t="s">
        <v>777</v>
      </c>
      <c r="F216" s="60">
        <v>42005</v>
      </c>
      <c r="G216" s="9">
        <f t="shared" si="15"/>
        <v>38</v>
      </c>
      <c r="H216" s="9">
        <f t="shared" si="16"/>
        <v>1</v>
      </c>
      <c r="I216" s="58" t="str">
        <f t="shared" si="17"/>
        <v>16 - 39</v>
      </c>
    </row>
    <row r="217" spans="1:9">
      <c r="A217" s="58" t="s">
        <v>41</v>
      </c>
      <c r="B217" s="58" t="s">
        <v>573</v>
      </c>
      <c r="C217" s="7" t="str">
        <f t="shared" si="14"/>
        <v>David Wolstencroft</v>
      </c>
      <c r="D217" t="s">
        <v>351</v>
      </c>
      <c r="E217" s="58" t="s">
        <v>778</v>
      </c>
      <c r="F217" s="60">
        <v>42005</v>
      </c>
      <c r="G217" s="9">
        <f t="shared" si="15"/>
        <v>54</v>
      </c>
      <c r="H217" s="9">
        <f t="shared" si="16"/>
        <v>4</v>
      </c>
      <c r="I217" s="58" t="str">
        <f t="shared" si="17"/>
        <v>50 - 54</v>
      </c>
    </row>
    <row r="218" spans="1:9">
      <c r="A218" s="58" t="s">
        <v>574</v>
      </c>
      <c r="B218" s="58" t="s">
        <v>59</v>
      </c>
      <c r="C218" s="7" t="str">
        <f t="shared" si="14"/>
        <v>Carl James</v>
      </c>
      <c r="D218" t="s">
        <v>351</v>
      </c>
      <c r="E218" s="58" t="s">
        <v>779</v>
      </c>
      <c r="F218" s="60">
        <v>42005</v>
      </c>
      <c r="G218" s="9">
        <f t="shared" si="15"/>
        <v>44</v>
      </c>
      <c r="H218" s="9">
        <f t="shared" si="16"/>
        <v>10</v>
      </c>
      <c r="I218" s="58" t="str">
        <f t="shared" si="17"/>
        <v>40 - 44</v>
      </c>
    </row>
    <row r="219" spans="1:9">
      <c r="A219" s="58" t="s">
        <v>75</v>
      </c>
      <c r="B219" s="58" t="s">
        <v>76</v>
      </c>
      <c r="C219" s="7" t="str">
        <f t="shared" si="14"/>
        <v>Wayne Vickers</v>
      </c>
      <c r="D219" t="s">
        <v>351</v>
      </c>
      <c r="E219" s="58" t="s">
        <v>780</v>
      </c>
      <c r="F219" s="60">
        <v>42005</v>
      </c>
      <c r="G219" s="9">
        <f t="shared" si="15"/>
        <v>44</v>
      </c>
      <c r="H219" s="9">
        <f t="shared" si="16"/>
        <v>10</v>
      </c>
      <c r="I219" s="58" t="str">
        <f t="shared" si="17"/>
        <v>40 - 44</v>
      </c>
    </row>
    <row r="222" spans="1:9">
      <c r="A222" s="63" t="s">
        <v>526</v>
      </c>
      <c r="B222" s="63" t="s">
        <v>829</v>
      </c>
      <c r="C222" s="61" t="str">
        <f t="shared" ref="C222:C229" si="18">A222&amp;" "&amp;B222</f>
        <v>Owen Pettiford</v>
      </c>
      <c r="D222" s="3" t="s">
        <v>476</v>
      </c>
    </row>
    <row r="223" spans="1:9">
      <c r="A223" s="63" t="s">
        <v>830</v>
      </c>
      <c r="B223" s="63" t="s">
        <v>38</v>
      </c>
      <c r="C223" s="61" t="str">
        <f t="shared" si="18"/>
        <v>Ry Davies</v>
      </c>
      <c r="D223" s="3" t="s">
        <v>476</v>
      </c>
    </row>
    <row r="224" spans="1:9">
      <c r="A224" s="63" t="s">
        <v>831</v>
      </c>
      <c r="B224" s="63" t="s">
        <v>832</v>
      </c>
      <c r="C224" s="61" t="str">
        <f t="shared" si="18"/>
        <v>Geoff Hillman</v>
      </c>
      <c r="D224" s="3" t="s">
        <v>476</v>
      </c>
    </row>
    <row r="225" spans="1:4">
      <c r="A225" s="63" t="s">
        <v>833</v>
      </c>
      <c r="B225" s="63" t="s">
        <v>834</v>
      </c>
      <c r="C225" s="61" t="str">
        <f t="shared" si="18"/>
        <v>Mary Pritchard</v>
      </c>
      <c r="D225" s="63" t="s">
        <v>350</v>
      </c>
    </row>
    <row r="226" spans="1:4">
      <c r="A226" s="63" t="s">
        <v>6</v>
      </c>
      <c r="B226" s="63" t="s">
        <v>835</v>
      </c>
      <c r="C226" s="61" t="str">
        <f t="shared" si="18"/>
        <v>Kate Hawkesford</v>
      </c>
      <c r="D226" s="63" t="s">
        <v>350</v>
      </c>
    </row>
    <row r="227" spans="1:4">
      <c r="A227" s="63" t="s">
        <v>836</v>
      </c>
      <c r="B227" s="63" t="s">
        <v>837</v>
      </c>
      <c r="C227" s="61" t="str">
        <f t="shared" si="18"/>
        <v>Bayley Pielow</v>
      </c>
      <c r="D227" s="63" t="s">
        <v>350</v>
      </c>
    </row>
    <row r="228" spans="1:4">
      <c r="A228" s="63" t="s">
        <v>838</v>
      </c>
      <c r="B228" s="63" t="s">
        <v>839</v>
      </c>
      <c r="C228" s="61" t="str">
        <f t="shared" si="18"/>
        <v>Emmie Fulton</v>
      </c>
      <c r="D228" s="3" t="s">
        <v>476</v>
      </c>
    </row>
    <row r="229" spans="1:4">
      <c r="A229" s="63" t="s">
        <v>840</v>
      </c>
      <c r="B229" s="63" t="s">
        <v>53</v>
      </c>
      <c r="C229" s="61" t="str">
        <f t="shared" si="18"/>
        <v>Jean Hill</v>
      </c>
      <c r="D229" s="63" t="s">
        <v>350</v>
      </c>
    </row>
  </sheetData>
  <phoneticPr fontId="1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P118"/>
  <sheetViews>
    <sheetView topLeftCell="A25" workbookViewId="0">
      <selection activeCell="A59" sqref="A59:B59"/>
    </sheetView>
  </sheetViews>
  <sheetFormatPr defaultRowHeight="12.75"/>
  <cols>
    <col min="1" max="1" width="10.42578125" bestFit="1" customWidth="1"/>
    <col min="2" max="2" width="15.140625" bestFit="1" customWidth="1"/>
    <col min="6" max="6" width="15.140625" bestFit="1" customWidth="1"/>
  </cols>
  <sheetData>
    <row r="1" spans="1:16">
      <c r="A1" s="74" t="s">
        <v>503</v>
      </c>
      <c r="B1" s="74" t="s">
        <v>504</v>
      </c>
      <c r="C1" s="74"/>
      <c r="D1" s="74"/>
      <c r="E1" s="74" t="s">
        <v>320</v>
      </c>
      <c r="F1" s="74" t="s">
        <v>321</v>
      </c>
      <c r="G1" s="74"/>
      <c r="H1" s="74"/>
      <c r="I1" s="118"/>
      <c r="J1" s="119"/>
      <c r="K1" s="118"/>
      <c r="L1" s="122"/>
      <c r="M1" s="122"/>
      <c r="N1" s="119"/>
      <c r="O1" s="124"/>
      <c r="P1" s="124"/>
    </row>
    <row r="2" spans="1:16">
      <c r="A2" s="74" t="s">
        <v>230</v>
      </c>
      <c r="B2" s="74" t="s">
        <v>229</v>
      </c>
      <c r="C2" s="74"/>
      <c r="D2" s="74"/>
      <c r="E2" s="74" t="s">
        <v>216</v>
      </c>
      <c r="F2" s="74" t="s">
        <v>217</v>
      </c>
      <c r="G2" s="74"/>
      <c r="H2" s="74"/>
      <c r="I2" s="120"/>
      <c r="J2" s="121"/>
      <c r="K2" s="120"/>
      <c r="L2" s="123"/>
      <c r="M2" s="123"/>
      <c r="N2" s="121"/>
      <c r="O2" s="125"/>
      <c r="P2" s="125"/>
    </row>
    <row r="3" spans="1:16">
      <c r="A3" s="74" t="s">
        <v>61</v>
      </c>
      <c r="B3" s="74" t="s">
        <v>62</v>
      </c>
      <c r="C3" s="74"/>
      <c r="D3" s="74"/>
      <c r="E3" s="74" t="s">
        <v>218</v>
      </c>
      <c r="F3" s="74" t="s">
        <v>219</v>
      </c>
      <c r="G3" s="74"/>
      <c r="H3" s="74"/>
      <c r="I3" s="118"/>
      <c r="J3" s="119"/>
      <c r="K3" s="118"/>
      <c r="L3" s="122"/>
      <c r="M3" s="122"/>
      <c r="N3" s="119"/>
      <c r="O3" s="124"/>
      <c r="P3" s="124"/>
    </row>
    <row r="4" spans="1:16">
      <c r="A4" s="74" t="s">
        <v>27</v>
      </c>
      <c r="B4" s="74" t="s">
        <v>24</v>
      </c>
      <c r="C4" s="74"/>
      <c r="D4" s="74"/>
      <c r="E4" s="74" t="s">
        <v>51</v>
      </c>
      <c r="F4" s="74" t="s">
        <v>869</v>
      </c>
      <c r="G4" s="74"/>
      <c r="H4" s="74"/>
      <c r="I4" s="120"/>
      <c r="J4" s="121"/>
      <c r="K4" s="120"/>
      <c r="L4" s="123"/>
      <c r="M4" s="123"/>
      <c r="N4" s="121"/>
      <c r="O4" s="125"/>
      <c r="P4" s="125"/>
    </row>
    <row r="5" spans="1:16">
      <c r="A5" s="74" t="s">
        <v>150</v>
      </c>
      <c r="B5" s="74" t="s">
        <v>25</v>
      </c>
      <c r="C5" s="74"/>
      <c r="D5" s="74"/>
      <c r="E5" s="74" t="s">
        <v>51</v>
      </c>
      <c r="F5" s="74" t="s">
        <v>52</v>
      </c>
      <c r="G5" s="74"/>
      <c r="H5" s="74"/>
      <c r="I5" s="118"/>
      <c r="J5" s="119"/>
      <c r="K5" s="118"/>
      <c r="L5" s="122"/>
      <c r="M5" s="122"/>
      <c r="N5" s="119"/>
      <c r="O5" s="124"/>
      <c r="P5" s="124"/>
    </row>
    <row r="6" spans="1:16">
      <c r="A6" s="74" t="s">
        <v>150</v>
      </c>
      <c r="B6" s="74" t="s">
        <v>239</v>
      </c>
      <c r="C6" s="74"/>
      <c r="D6" s="74"/>
      <c r="E6" s="74" t="s">
        <v>51</v>
      </c>
      <c r="F6" s="74" t="s">
        <v>76</v>
      </c>
      <c r="G6" s="74"/>
      <c r="H6" s="74"/>
      <c r="I6" s="120"/>
      <c r="J6" s="121"/>
      <c r="K6" s="120"/>
      <c r="L6" s="123"/>
      <c r="M6" s="123"/>
      <c r="N6" s="121"/>
      <c r="O6" s="125"/>
      <c r="P6" s="125"/>
    </row>
    <row r="7" spans="1:16">
      <c r="A7" s="74" t="s">
        <v>150</v>
      </c>
      <c r="B7" s="74" t="s">
        <v>54</v>
      </c>
      <c r="C7" s="74"/>
      <c r="D7" s="74"/>
      <c r="E7" s="74" t="s">
        <v>838</v>
      </c>
      <c r="F7" s="74" t="s">
        <v>839</v>
      </c>
      <c r="G7" s="74"/>
      <c r="H7" s="74"/>
      <c r="I7" s="118"/>
      <c r="J7" s="119"/>
      <c r="K7" s="118"/>
      <c r="L7" s="122"/>
      <c r="M7" s="122"/>
      <c r="N7" s="119"/>
      <c r="O7" s="124"/>
      <c r="P7" s="124"/>
    </row>
    <row r="8" spans="1:16">
      <c r="A8" s="74" t="s">
        <v>150</v>
      </c>
      <c r="B8" s="74" t="s">
        <v>196</v>
      </c>
      <c r="C8" s="74"/>
      <c r="D8" s="74"/>
      <c r="E8" s="74" t="s">
        <v>242</v>
      </c>
      <c r="F8" s="74" t="s">
        <v>347</v>
      </c>
      <c r="G8" s="74"/>
      <c r="H8" s="74"/>
      <c r="I8" s="120"/>
      <c r="J8" s="121"/>
      <c r="K8" s="120"/>
      <c r="L8" s="123"/>
      <c r="M8" s="123"/>
      <c r="N8" s="121"/>
      <c r="O8" s="125"/>
      <c r="P8" s="125"/>
    </row>
    <row r="9" spans="1:16">
      <c r="A9" s="74" t="s">
        <v>505</v>
      </c>
      <c r="B9" s="74" t="s">
        <v>506</v>
      </c>
      <c r="C9" s="74"/>
      <c r="D9" s="74"/>
      <c r="E9" s="74" t="s">
        <v>69</v>
      </c>
      <c r="F9" s="74" t="s">
        <v>70</v>
      </c>
      <c r="G9" s="74"/>
      <c r="H9" s="74"/>
      <c r="I9" s="118"/>
      <c r="J9" s="119"/>
      <c r="K9" s="118"/>
      <c r="L9" s="122"/>
      <c r="M9" s="122"/>
      <c r="N9" s="119"/>
      <c r="O9" s="124"/>
      <c r="P9" s="124"/>
    </row>
    <row r="10" spans="1:16">
      <c r="A10" s="74" t="s">
        <v>39</v>
      </c>
      <c r="B10" s="74" t="s">
        <v>163</v>
      </c>
      <c r="C10" s="74"/>
      <c r="D10" s="74"/>
      <c r="E10" s="74" t="s">
        <v>535</v>
      </c>
      <c r="F10" s="74" t="s">
        <v>25</v>
      </c>
      <c r="G10" s="74"/>
      <c r="H10" s="74"/>
      <c r="I10" s="120"/>
      <c r="J10" s="121"/>
      <c r="K10" s="120"/>
      <c r="L10" s="123"/>
      <c r="M10" s="123"/>
      <c r="N10" s="121"/>
      <c r="O10" s="125"/>
      <c r="P10" s="125"/>
    </row>
    <row r="11" spans="1:16">
      <c r="A11" s="74" t="s">
        <v>39</v>
      </c>
      <c r="B11" s="74" t="s">
        <v>40</v>
      </c>
      <c r="C11" s="74"/>
      <c r="D11" s="74"/>
      <c r="E11" s="74" t="s">
        <v>448</v>
      </c>
      <c r="F11" s="74" t="s">
        <v>429</v>
      </c>
      <c r="G11" s="74"/>
      <c r="H11" s="74"/>
      <c r="I11" s="118"/>
      <c r="J11" s="119"/>
      <c r="K11" s="118"/>
      <c r="L11" s="122"/>
      <c r="M11" s="122"/>
      <c r="N11" s="119"/>
      <c r="O11" s="124"/>
      <c r="P11" s="124"/>
    </row>
    <row r="12" spans="1:16">
      <c r="A12" s="74" t="s">
        <v>428</v>
      </c>
      <c r="B12" s="74" t="s">
        <v>313</v>
      </c>
      <c r="C12" s="74"/>
      <c r="D12" s="74"/>
      <c r="E12" s="74" t="s">
        <v>525</v>
      </c>
      <c r="F12" s="74" t="s">
        <v>526</v>
      </c>
      <c r="G12" s="74"/>
      <c r="H12" s="74"/>
      <c r="I12" s="120"/>
      <c r="J12" s="121"/>
      <c r="K12" s="120"/>
      <c r="L12" s="123"/>
      <c r="M12" s="123"/>
      <c r="N12" s="121"/>
      <c r="O12" s="125"/>
      <c r="P12" s="125"/>
    </row>
    <row r="13" spans="1:16">
      <c r="A13" s="74" t="s">
        <v>34</v>
      </c>
      <c r="B13" s="74" t="s">
        <v>209</v>
      </c>
      <c r="C13" s="74"/>
      <c r="D13" s="74"/>
      <c r="E13" s="74" t="s">
        <v>404</v>
      </c>
      <c r="F13" s="74" t="s">
        <v>403</v>
      </c>
      <c r="G13" s="74"/>
      <c r="H13" s="74"/>
      <c r="I13" s="118"/>
      <c r="J13" s="119"/>
      <c r="K13" s="118"/>
      <c r="L13" s="122"/>
      <c r="M13" s="122"/>
      <c r="N13" s="119"/>
      <c r="O13" s="124"/>
      <c r="P13" s="124"/>
    </row>
    <row r="14" spans="1:16">
      <c r="A14" s="74" t="s">
        <v>507</v>
      </c>
      <c r="B14" s="74" t="s">
        <v>3</v>
      </c>
      <c r="C14" s="74"/>
      <c r="D14" s="74"/>
      <c r="E14" s="74" t="s">
        <v>64</v>
      </c>
      <c r="F14" s="74" t="s">
        <v>65</v>
      </c>
      <c r="G14" s="74"/>
      <c r="H14" s="74"/>
      <c r="I14" s="120"/>
      <c r="J14" s="121"/>
      <c r="K14" s="120"/>
      <c r="L14" s="123"/>
      <c r="M14" s="123"/>
      <c r="N14" s="121"/>
      <c r="O14" s="125"/>
      <c r="P14" s="125"/>
    </row>
    <row r="15" spans="1:16">
      <c r="A15" s="74" t="s">
        <v>508</v>
      </c>
      <c r="B15" s="74" t="s">
        <v>509</v>
      </c>
      <c r="C15" s="74"/>
      <c r="D15" s="74"/>
      <c r="E15" s="74" t="s">
        <v>64</v>
      </c>
      <c r="F15" s="74" t="s">
        <v>167</v>
      </c>
      <c r="G15" s="74"/>
      <c r="H15" s="74"/>
      <c r="I15" s="118"/>
      <c r="J15" s="119"/>
      <c r="K15" s="118"/>
      <c r="L15" s="122"/>
      <c r="M15" s="122"/>
      <c r="N15" s="119"/>
      <c r="O15" s="124"/>
      <c r="P15" s="124"/>
    </row>
    <row r="16" spans="1:16">
      <c r="A16" s="74" t="s">
        <v>437</v>
      </c>
      <c r="B16" s="74" t="s">
        <v>354</v>
      </c>
      <c r="C16" s="74"/>
      <c r="D16" s="74"/>
      <c r="E16" s="74" t="s">
        <v>64</v>
      </c>
      <c r="F16" s="74" t="s">
        <v>26</v>
      </c>
      <c r="G16" s="74"/>
      <c r="H16" s="74"/>
      <c r="I16" s="120"/>
      <c r="J16" s="121"/>
      <c r="K16" s="120"/>
      <c r="L16" s="123"/>
      <c r="M16" s="123"/>
      <c r="N16" s="121"/>
      <c r="O16" s="125"/>
      <c r="P16" s="125"/>
    </row>
    <row r="17" spans="1:16">
      <c r="A17" s="74" t="s">
        <v>836</v>
      </c>
      <c r="B17" s="74" t="s">
        <v>837</v>
      </c>
      <c r="C17" s="74"/>
      <c r="D17" s="74"/>
      <c r="E17" s="74" t="s">
        <v>527</v>
      </c>
      <c r="F17" s="74" t="s">
        <v>528</v>
      </c>
      <c r="G17" s="74"/>
      <c r="H17" s="74"/>
      <c r="I17" s="118"/>
      <c r="J17" s="119"/>
      <c r="K17" s="118"/>
      <c r="L17" s="122"/>
      <c r="M17" s="122"/>
      <c r="N17" s="119"/>
      <c r="O17" s="124"/>
      <c r="P17" s="124"/>
    </row>
    <row r="18" spans="1:16">
      <c r="A18" s="74" t="s">
        <v>373</v>
      </c>
      <c r="B18" s="74" t="s">
        <v>317</v>
      </c>
      <c r="C18" s="74"/>
      <c r="D18" s="74"/>
      <c r="E18" s="74" t="s">
        <v>207</v>
      </c>
      <c r="F18" s="74" t="s">
        <v>38</v>
      </c>
      <c r="G18" s="74"/>
      <c r="H18" s="74"/>
      <c r="I18" s="120"/>
      <c r="J18" s="121"/>
      <c r="K18" s="120"/>
      <c r="L18" s="123"/>
      <c r="M18" s="123"/>
      <c r="N18" s="121"/>
      <c r="O18" s="125"/>
      <c r="P18" s="125"/>
    </row>
    <row r="19" spans="1:16">
      <c r="A19" s="74" t="s">
        <v>222</v>
      </c>
      <c r="B19" s="74" t="s">
        <v>223</v>
      </c>
      <c r="C19" s="74"/>
      <c r="D19" s="74"/>
      <c r="E19" s="74" t="s">
        <v>563</v>
      </c>
      <c r="F19" s="74" t="s">
        <v>564</v>
      </c>
      <c r="G19" s="74"/>
      <c r="H19" s="74"/>
      <c r="I19" s="118"/>
      <c r="J19" s="119"/>
      <c r="K19" s="118"/>
      <c r="L19" s="122"/>
      <c r="M19" s="122"/>
      <c r="N19" s="119"/>
      <c r="O19" s="124"/>
      <c r="P19" s="124"/>
    </row>
    <row r="20" spans="1:16">
      <c r="A20" s="74" t="s">
        <v>303</v>
      </c>
      <c r="B20" s="74" t="s">
        <v>304</v>
      </c>
      <c r="C20" s="74"/>
      <c r="D20" s="74"/>
      <c r="E20" s="74" t="s">
        <v>139</v>
      </c>
      <c r="F20" s="74" t="s">
        <v>312</v>
      </c>
      <c r="G20" s="74"/>
      <c r="H20" s="74"/>
      <c r="I20" s="120"/>
      <c r="J20" s="121"/>
      <c r="K20" s="120"/>
      <c r="L20" s="123"/>
      <c r="M20" s="123"/>
      <c r="N20" s="121"/>
      <c r="O20" s="125"/>
      <c r="P20" s="125"/>
    </row>
    <row r="21" spans="1:16">
      <c r="A21" s="74" t="s">
        <v>185</v>
      </c>
      <c r="B21" s="74" t="s">
        <v>407</v>
      </c>
      <c r="C21" s="74"/>
      <c r="D21" s="74"/>
      <c r="E21" s="74" t="s">
        <v>139</v>
      </c>
      <c r="F21" s="74" t="s">
        <v>22</v>
      </c>
      <c r="G21" s="74"/>
      <c r="H21" s="74"/>
      <c r="I21" s="118"/>
      <c r="J21" s="119"/>
      <c r="K21" s="118"/>
      <c r="L21" s="122"/>
      <c r="M21" s="122"/>
      <c r="N21" s="119"/>
      <c r="O21" s="124"/>
      <c r="P21" s="124"/>
    </row>
    <row r="22" spans="1:16">
      <c r="A22" s="74" t="s">
        <v>185</v>
      </c>
      <c r="B22" s="74" t="s">
        <v>245</v>
      </c>
      <c r="C22" s="74"/>
      <c r="D22" s="74"/>
      <c r="E22" s="74" t="s">
        <v>183</v>
      </c>
      <c r="F22" s="74" t="s">
        <v>253</v>
      </c>
      <c r="G22" s="74"/>
      <c r="H22" s="74"/>
      <c r="I22" s="120"/>
      <c r="J22" s="121"/>
      <c r="K22" s="120"/>
      <c r="L22" s="123"/>
      <c r="M22" s="123"/>
      <c r="N22" s="121"/>
      <c r="O22" s="125"/>
      <c r="P22" s="125"/>
    </row>
    <row r="23" spans="1:16">
      <c r="A23" s="74" t="s">
        <v>510</v>
      </c>
      <c r="B23" s="74" t="s">
        <v>511</v>
      </c>
      <c r="C23" s="74"/>
      <c r="D23" s="74"/>
      <c r="E23" s="74" t="s">
        <v>357</v>
      </c>
      <c r="F23" s="74" t="s">
        <v>358</v>
      </c>
      <c r="G23" s="74"/>
      <c r="H23" s="74"/>
      <c r="I23" s="118"/>
      <c r="J23" s="119"/>
      <c r="K23" s="118"/>
      <c r="L23" s="122"/>
      <c r="M23" s="122"/>
      <c r="N23" s="119"/>
      <c r="O23" s="124"/>
      <c r="P23" s="124"/>
    </row>
    <row r="24" spans="1:16">
      <c r="A24" s="74" t="s">
        <v>512</v>
      </c>
      <c r="B24" s="74" t="s">
        <v>513</v>
      </c>
      <c r="C24" s="74"/>
      <c r="D24" s="74"/>
      <c r="E24" s="74" t="s">
        <v>359</v>
      </c>
      <c r="F24" s="74" t="s">
        <v>360</v>
      </c>
      <c r="G24" s="74"/>
      <c r="H24" s="74"/>
      <c r="I24" s="120"/>
      <c r="J24" s="121"/>
      <c r="K24" s="120"/>
      <c r="L24" s="123"/>
      <c r="M24" s="123"/>
      <c r="N24" s="121"/>
      <c r="O24" s="125"/>
      <c r="P24" s="125"/>
    </row>
    <row r="25" spans="1:16">
      <c r="A25" s="74" t="s">
        <v>574</v>
      </c>
      <c r="B25" s="74" t="s">
        <v>59</v>
      </c>
      <c r="C25" s="74"/>
      <c r="D25" s="74"/>
      <c r="E25" s="74" t="s">
        <v>361</v>
      </c>
      <c r="F25" s="74" t="s">
        <v>345</v>
      </c>
      <c r="G25" s="74"/>
      <c r="H25" s="74"/>
      <c r="I25" s="118"/>
      <c r="J25" s="119"/>
      <c r="K25" s="118"/>
      <c r="L25" s="122"/>
      <c r="M25" s="122"/>
      <c r="N25" s="119"/>
      <c r="O25" s="124"/>
      <c r="P25" s="124"/>
    </row>
    <row r="26" spans="1:16">
      <c r="A26" s="74" t="s">
        <v>426</v>
      </c>
      <c r="B26" s="74" t="s">
        <v>871</v>
      </c>
      <c r="C26" s="74"/>
      <c r="D26" s="74"/>
      <c r="E26" s="74" t="s">
        <v>59</v>
      </c>
      <c r="F26" s="74" t="s">
        <v>877</v>
      </c>
      <c r="G26" s="74"/>
      <c r="H26" s="74"/>
      <c r="I26" s="120"/>
      <c r="J26" s="121"/>
      <c r="K26" s="120"/>
      <c r="L26" s="123"/>
      <c r="M26" s="123"/>
      <c r="N26" s="121"/>
      <c r="O26" s="125"/>
      <c r="P26" s="125"/>
    </row>
    <row r="27" spans="1:16">
      <c r="A27" s="74" t="s">
        <v>426</v>
      </c>
      <c r="B27" s="74" t="s">
        <v>427</v>
      </c>
      <c r="C27" s="74"/>
      <c r="D27" s="74"/>
      <c r="E27" s="74" t="s">
        <v>59</v>
      </c>
      <c r="F27" s="74" t="s">
        <v>453</v>
      </c>
      <c r="G27" s="74"/>
      <c r="H27" s="74"/>
      <c r="I27" s="118"/>
      <c r="J27" s="119"/>
      <c r="K27" s="118"/>
      <c r="L27" s="122"/>
      <c r="M27" s="122"/>
      <c r="N27" s="119"/>
      <c r="O27" s="124"/>
      <c r="P27" s="124"/>
    </row>
    <row r="28" spans="1:16">
      <c r="A28" s="74" t="s">
        <v>426</v>
      </c>
      <c r="B28" s="74" t="s">
        <v>852</v>
      </c>
      <c r="C28" s="74"/>
      <c r="D28" s="74"/>
      <c r="E28" s="74" t="s">
        <v>59</v>
      </c>
      <c r="F28" s="74" t="s">
        <v>443</v>
      </c>
      <c r="G28" s="74"/>
      <c r="H28" s="74"/>
      <c r="I28" s="120"/>
      <c r="J28" s="121"/>
      <c r="K28" s="120"/>
      <c r="L28" s="123"/>
      <c r="M28" s="123"/>
      <c r="N28" s="121"/>
      <c r="O28" s="125"/>
      <c r="P28" s="125"/>
    </row>
    <row r="29" spans="1:16">
      <c r="A29" s="74" t="s">
        <v>161</v>
      </c>
      <c r="B29" s="74" t="s">
        <v>221</v>
      </c>
      <c r="C29" s="74"/>
      <c r="D29" s="74"/>
      <c r="E29" s="74" t="s">
        <v>59</v>
      </c>
      <c r="F29" s="74" t="s">
        <v>208</v>
      </c>
      <c r="G29" s="74"/>
      <c r="H29" s="74"/>
      <c r="I29" s="118"/>
      <c r="J29" s="119"/>
      <c r="K29" s="118"/>
      <c r="L29" s="122"/>
      <c r="M29" s="122"/>
      <c r="N29" s="119"/>
      <c r="O29" s="124"/>
      <c r="P29" s="124"/>
    </row>
    <row r="30" spans="1:16">
      <c r="A30" s="74" t="s">
        <v>161</v>
      </c>
      <c r="B30" s="74" t="s">
        <v>343</v>
      </c>
      <c r="C30" s="74"/>
      <c r="D30" s="74"/>
      <c r="E30" s="74" t="s">
        <v>59</v>
      </c>
      <c r="F30" s="74" t="s">
        <v>529</v>
      </c>
      <c r="G30" s="74"/>
      <c r="H30" s="74"/>
      <c r="I30" s="120"/>
      <c r="J30" s="121"/>
      <c r="K30" s="120"/>
      <c r="L30" s="123"/>
      <c r="M30" s="123"/>
      <c r="N30" s="121"/>
      <c r="O30" s="125"/>
      <c r="P30" s="125"/>
    </row>
    <row r="31" spans="1:16">
      <c r="A31" s="74" t="s">
        <v>161</v>
      </c>
      <c r="B31" s="74" t="s">
        <v>162</v>
      </c>
      <c r="C31" s="74"/>
      <c r="D31" s="74"/>
      <c r="E31" s="74" t="s">
        <v>59</v>
      </c>
      <c r="F31" s="74" t="s">
        <v>60</v>
      </c>
      <c r="G31" s="74"/>
      <c r="H31" s="74"/>
      <c r="I31" s="118"/>
      <c r="J31" s="119"/>
      <c r="K31" s="118"/>
      <c r="L31" s="122"/>
      <c r="M31" s="122"/>
      <c r="N31" s="119"/>
      <c r="O31" s="124"/>
      <c r="P31" s="124"/>
    </row>
    <row r="32" spans="1:16">
      <c r="A32" s="74" t="s">
        <v>288</v>
      </c>
      <c r="B32" s="74" t="s">
        <v>518</v>
      </c>
      <c r="C32" s="74"/>
      <c r="D32" s="74"/>
      <c r="E32" s="74" t="s">
        <v>59</v>
      </c>
      <c r="F32" s="74" t="s">
        <v>866</v>
      </c>
      <c r="G32" s="74"/>
      <c r="H32" s="74"/>
      <c r="I32" s="120"/>
      <c r="J32" s="121"/>
      <c r="K32" s="120"/>
      <c r="L32" s="123"/>
      <c r="M32" s="123"/>
      <c r="N32" s="121"/>
      <c r="O32" s="125"/>
      <c r="P32" s="125"/>
    </row>
    <row r="33" spans="1:16">
      <c r="A33" s="74" t="s">
        <v>288</v>
      </c>
      <c r="B33" s="74" t="s">
        <v>517</v>
      </c>
      <c r="C33" s="74"/>
      <c r="D33" s="74"/>
      <c r="E33" s="74" t="s">
        <v>293</v>
      </c>
      <c r="F33" s="74" t="s">
        <v>294</v>
      </c>
      <c r="G33" s="74"/>
      <c r="H33" s="74"/>
      <c r="I33" s="118"/>
      <c r="J33" s="119"/>
      <c r="K33" s="118"/>
      <c r="L33" s="122"/>
      <c r="M33" s="122"/>
      <c r="N33" s="119"/>
      <c r="O33" s="124"/>
      <c r="P33" s="124"/>
    </row>
    <row r="34" spans="1:16">
      <c r="A34" s="74" t="s">
        <v>288</v>
      </c>
      <c r="B34" s="74" t="s">
        <v>138</v>
      </c>
      <c r="C34" s="74"/>
      <c r="D34" s="74"/>
      <c r="E34" s="74" t="s">
        <v>31</v>
      </c>
      <c r="F34" s="74" t="s">
        <v>319</v>
      </c>
      <c r="G34" s="74"/>
      <c r="H34" s="74"/>
      <c r="I34" s="120"/>
      <c r="J34" s="121"/>
      <c r="K34" s="120"/>
      <c r="L34" s="123"/>
      <c r="M34" s="123"/>
      <c r="N34" s="121"/>
      <c r="O34" s="125"/>
      <c r="P34" s="125"/>
    </row>
    <row r="35" spans="1:16">
      <c r="A35" s="74" t="s">
        <v>516</v>
      </c>
      <c r="B35" s="74" t="s">
        <v>155</v>
      </c>
      <c r="C35" s="74"/>
      <c r="D35" s="74"/>
      <c r="E35" s="74" t="s">
        <v>31</v>
      </c>
      <c r="F35" s="74" t="s">
        <v>240</v>
      </c>
      <c r="G35" s="74"/>
      <c r="H35" s="74"/>
      <c r="I35" s="118"/>
      <c r="J35" s="119"/>
      <c r="K35" s="118"/>
      <c r="L35" s="122"/>
      <c r="M35" s="122"/>
      <c r="N35" s="119"/>
      <c r="O35" s="124"/>
      <c r="P35" s="124"/>
    </row>
    <row r="36" spans="1:16">
      <c r="A36" s="74" t="s">
        <v>298</v>
      </c>
      <c r="B36" s="74" t="s">
        <v>299</v>
      </c>
      <c r="C36" s="74"/>
      <c r="D36" s="74"/>
      <c r="E36" s="74" t="s">
        <v>308</v>
      </c>
      <c r="F36" s="74" t="s">
        <v>309</v>
      </c>
      <c r="G36" s="74"/>
      <c r="H36" s="74"/>
      <c r="I36" s="120"/>
      <c r="J36" s="121"/>
      <c r="K36" s="120"/>
      <c r="L36" s="123"/>
      <c r="M36" s="123"/>
      <c r="N36" s="121"/>
      <c r="O36" s="125"/>
      <c r="P36" s="125"/>
    </row>
    <row r="37" spans="1:16">
      <c r="A37" s="74" t="s">
        <v>519</v>
      </c>
      <c r="B37" s="74" t="s">
        <v>520</v>
      </c>
      <c r="C37" s="74"/>
      <c r="D37" s="74"/>
      <c r="E37" s="74" t="s">
        <v>840</v>
      </c>
      <c r="F37" s="74" t="s">
        <v>53</v>
      </c>
      <c r="G37" s="74"/>
      <c r="H37" s="74"/>
      <c r="I37" s="118"/>
      <c r="J37" s="119"/>
      <c r="K37" s="118"/>
      <c r="L37" s="122"/>
      <c r="M37" s="122"/>
      <c r="N37" s="119"/>
      <c r="O37" s="124"/>
      <c r="P37" s="124"/>
    </row>
    <row r="38" spans="1:16">
      <c r="A38" s="74" t="s">
        <v>495</v>
      </c>
      <c r="B38" s="74" t="s">
        <v>496</v>
      </c>
      <c r="C38" s="74"/>
      <c r="D38" s="74"/>
      <c r="E38" s="74" t="s">
        <v>440</v>
      </c>
      <c r="F38" s="74" t="s">
        <v>441</v>
      </c>
      <c r="G38" s="74"/>
      <c r="H38" s="74"/>
      <c r="I38" s="120"/>
      <c r="J38" s="121"/>
      <c r="K38" s="120"/>
      <c r="L38" s="123"/>
      <c r="M38" s="123"/>
      <c r="N38" s="121"/>
      <c r="O38" s="125"/>
      <c r="P38" s="125"/>
    </row>
    <row r="39" spans="1:16">
      <c r="A39" s="74" t="s">
        <v>243</v>
      </c>
      <c r="B39" s="74" t="s">
        <v>244</v>
      </c>
      <c r="C39" s="74"/>
      <c r="D39" s="74"/>
      <c r="E39" s="74" t="s">
        <v>147</v>
      </c>
      <c r="F39" s="74" t="s">
        <v>220</v>
      </c>
      <c r="G39" s="74"/>
      <c r="H39" s="74"/>
      <c r="I39" s="118"/>
      <c r="J39" s="119"/>
      <c r="K39" s="118"/>
      <c r="L39" s="122"/>
      <c r="M39" s="122"/>
      <c r="N39" s="119"/>
      <c r="O39" s="124"/>
      <c r="P39" s="124"/>
    </row>
    <row r="40" spans="1:16">
      <c r="A40" s="74" t="s">
        <v>152</v>
      </c>
      <c r="B40" s="74" t="s">
        <v>78</v>
      </c>
      <c r="C40" s="74"/>
      <c r="D40" s="74"/>
      <c r="E40" s="74" t="s">
        <v>533</v>
      </c>
      <c r="F40" s="74" t="s">
        <v>534</v>
      </c>
      <c r="G40" s="74"/>
      <c r="H40" s="74"/>
      <c r="I40" s="120"/>
      <c r="J40" s="121"/>
      <c r="K40" s="120"/>
      <c r="L40" s="123"/>
      <c r="M40" s="123"/>
      <c r="N40" s="121"/>
      <c r="O40" s="125"/>
      <c r="P40" s="125"/>
    </row>
    <row r="41" spans="1:16">
      <c r="A41" s="74" t="s">
        <v>152</v>
      </c>
      <c r="B41" s="74" t="s">
        <v>438</v>
      </c>
      <c r="C41" s="74"/>
      <c r="D41" s="74"/>
      <c r="E41" s="74" t="s">
        <v>28</v>
      </c>
      <c r="F41" s="74" t="s">
        <v>444</v>
      </c>
      <c r="G41" s="74"/>
      <c r="H41" s="74"/>
      <c r="I41" s="118"/>
      <c r="J41" s="119"/>
      <c r="K41" s="118"/>
      <c r="L41" s="122"/>
      <c r="M41" s="122"/>
      <c r="N41" s="119"/>
      <c r="O41" s="124"/>
      <c r="P41" s="124"/>
    </row>
    <row r="42" spans="1:16">
      <c r="A42" s="74" t="s">
        <v>153</v>
      </c>
      <c r="B42" s="74" t="s">
        <v>143</v>
      </c>
      <c r="C42" s="74"/>
      <c r="D42" s="74"/>
      <c r="E42" s="74" t="s">
        <v>28</v>
      </c>
      <c r="F42" s="74" t="s">
        <v>484</v>
      </c>
      <c r="G42" s="74"/>
      <c r="H42" s="74"/>
      <c r="I42" s="120"/>
      <c r="J42" s="121"/>
      <c r="K42" s="120"/>
      <c r="L42" s="123"/>
      <c r="M42" s="123"/>
      <c r="N42" s="121"/>
      <c r="O42" s="125"/>
      <c r="P42" s="125"/>
    </row>
    <row r="43" spans="1:16">
      <c r="A43" s="74" t="s">
        <v>153</v>
      </c>
      <c r="B43" s="74" t="s">
        <v>324</v>
      </c>
      <c r="C43" s="74"/>
      <c r="D43" s="74"/>
      <c r="E43" s="74" t="s">
        <v>28</v>
      </c>
      <c r="F43" s="74" t="s">
        <v>56</v>
      </c>
      <c r="G43" s="74"/>
      <c r="H43" s="74"/>
      <c r="I43" s="118"/>
      <c r="J43" s="119"/>
      <c r="K43" s="118"/>
      <c r="L43" s="122"/>
      <c r="M43" s="122"/>
      <c r="N43" s="119"/>
      <c r="O43" s="124"/>
      <c r="P43" s="124"/>
    </row>
    <row r="44" spans="1:16">
      <c r="A44" s="74" t="s">
        <v>160</v>
      </c>
      <c r="B44" s="74" t="s">
        <v>442</v>
      </c>
      <c r="C44" s="74"/>
      <c r="D44" s="74"/>
      <c r="E44" s="74" t="s">
        <v>28</v>
      </c>
      <c r="F44" s="74" t="s">
        <v>25</v>
      </c>
      <c r="G44" s="74"/>
      <c r="H44" s="74"/>
      <c r="I44" s="120"/>
      <c r="J44" s="121"/>
      <c r="K44" s="120"/>
      <c r="L44" s="123"/>
      <c r="M44" s="123"/>
      <c r="N44" s="121"/>
      <c r="O44" s="125"/>
      <c r="P44" s="125"/>
    </row>
    <row r="45" spans="1:16">
      <c r="A45" s="74" t="s">
        <v>41</v>
      </c>
      <c r="B45" s="74" t="s">
        <v>326</v>
      </c>
      <c r="C45" s="74"/>
      <c r="D45" s="74"/>
      <c r="E45" s="74" t="s">
        <v>449</v>
      </c>
      <c r="F45" s="74" t="s">
        <v>450</v>
      </c>
      <c r="G45" s="74"/>
      <c r="H45" s="74"/>
      <c r="I45" s="118"/>
      <c r="J45" s="119"/>
      <c r="K45" s="118"/>
      <c r="L45" s="122"/>
      <c r="M45" s="122"/>
      <c r="N45" s="119"/>
      <c r="O45" s="124"/>
      <c r="P45" s="124"/>
    </row>
    <row r="46" spans="1:16">
      <c r="A46" s="74" t="s">
        <v>41</v>
      </c>
      <c r="B46" s="74" t="s">
        <v>42</v>
      </c>
      <c r="C46" s="74"/>
      <c r="D46" s="74"/>
      <c r="E46" s="74" t="s">
        <v>344</v>
      </c>
      <c r="F46" s="74" t="s">
        <v>79</v>
      </c>
      <c r="G46" s="74"/>
      <c r="H46" s="74"/>
      <c r="I46" s="120"/>
      <c r="J46" s="121"/>
      <c r="K46" s="120"/>
      <c r="L46" s="123"/>
      <c r="M46" s="123"/>
      <c r="N46" s="121"/>
      <c r="O46" s="125"/>
      <c r="P46" s="125"/>
    </row>
    <row r="47" spans="1:16">
      <c r="A47" s="74" t="s">
        <v>41</v>
      </c>
      <c r="B47" s="74" t="s">
        <v>488</v>
      </c>
      <c r="C47" s="74"/>
      <c r="D47" s="74"/>
      <c r="E47" s="74" t="s">
        <v>329</v>
      </c>
      <c r="F47" s="74" t="s">
        <v>331</v>
      </c>
      <c r="G47" s="74"/>
      <c r="H47" s="74"/>
      <c r="I47" s="118"/>
      <c r="J47" s="119"/>
      <c r="K47" s="118"/>
      <c r="L47" s="122"/>
      <c r="M47" s="122"/>
      <c r="N47" s="119"/>
      <c r="O47" s="124"/>
      <c r="P47" s="124"/>
    </row>
    <row r="48" spans="1:16">
      <c r="A48" s="74" t="s">
        <v>41</v>
      </c>
      <c r="B48" s="74" t="s">
        <v>241</v>
      </c>
      <c r="C48" s="74"/>
      <c r="D48" s="74"/>
      <c r="E48" s="74" t="s">
        <v>536</v>
      </c>
      <c r="F48" s="74" t="s">
        <v>537</v>
      </c>
      <c r="G48" s="74"/>
      <c r="H48" s="74"/>
      <c r="I48" s="120"/>
      <c r="J48" s="121"/>
      <c r="K48" s="120"/>
      <c r="L48" s="123"/>
      <c r="M48" s="123"/>
      <c r="N48" s="121"/>
      <c r="O48" s="125"/>
      <c r="P48" s="125"/>
    </row>
    <row r="49" spans="1:16">
      <c r="A49" s="74" t="s">
        <v>41</v>
      </c>
      <c r="B49" s="74" t="s">
        <v>524</v>
      </c>
      <c r="C49" s="74"/>
      <c r="D49" s="74"/>
      <c r="E49" s="74" t="s">
        <v>72</v>
      </c>
      <c r="F49" s="74" t="s">
        <v>196</v>
      </c>
      <c r="G49" s="74"/>
      <c r="H49" s="74"/>
      <c r="I49" s="118"/>
      <c r="J49" s="119"/>
      <c r="K49" s="118"/>
      <c r="L49" s="122"/>
      <c r="M49" s="122"/>
      <c r="N49" s="119"/>
      <c r="O49" s="124"/>
      <c r="P49" s="124"/>
    </row>
    <row r="50" spans="1:16">
      <c r="A50" s="74" t="s">
        <v>41</v>
      </c>
      <c r="B50" s="74" t="s">
        <v>521</v>
      </c>
      <c r="C50" s="74"/>
      <c r="D50" s="74"/>
      <c r="E50" s="74" t="s">
        <v>6</v>
      </c>
      <c r="F50" s="74" t="s">
        <v>835</v>
      </c>
      <c r="G50" s="74"/>
      <c r="H50" s="74"/>
      <c r="I50" s="120"/>
      <c r="J50" s="121"/>
      <c r="K50" s="120"/>
      <c r="L50" s="123"/>
      <c r="M50" s="123"/>
      <c r="N50" s="121"/>
      <c r="O50" s="125"/>
      <c r="P50" s="125"/>
    </row>
    <row r="51" spans="1:16">
      <c r="A51" s="74" t="s">
        <v>41</v>
      </c>
      <c r="B51" s="74" t="s">
        <v>573</v>
      </c>
      <c r="C51" s="74"/>
      <c r="D51" s="74"/>
      <c r="E51" s="74" t="s">
        <v>6</v>
      </c>
      <c r="F51" s="74" t="s">
        <v>861</v>
      </c>
      <c r="G51" s="74"/>
      <c r="H51" s="74"/>
      <c r="I51" s="118"/>
      <c r="J51" s="119"/>
      <c r="K51" s="118"/>
      <c r="L51" s="122"/>
      <c r="M51" s="122"/>
      <c r="N51" s="119"/>
      <c r="O51" s="124"/>
      <c r="P51" s="124"/>
    </row>
    <row r="52" spans="1:16">
      <c r="A52" s="74" t="s">
        <v>41</v>
      </c>
      <c r="B52" s="74" t="s">
        <v>200</v>
      </c>
      <c r="C52" s="74"/>
      <c r="D52" s="74"/>
      <c r="E52" s="74" t="s">
        <v>6</v>
      </c>
      <c r="F52" s="74" t="s">
        <v>547</v>
      </c>
      <c r="G52" s="74"/>
      <c r="H52" s="74"/>
      <c r="I52" s="120"/>
      <c r="J52" s="121"/>
      <c r="K52" s="120"/>
      <c r="L52" s="123"/>
      <c r="M52" s="123"/>
      <c r="N52" s="121"/>
      <c r="O52" s="125"/>
      <c r="P52" s="125"/>
    </row>
    <row r="53" spans="1:16">
      <c r="A53" s="74" t="s">
        <v>45</v>
      </c>
      <c r="B53" s="74" t="s">
        <v>523</v>
      </c>
      <c r="C53" s="74"/>
      <c r="D53" s="74"/>
      <c r="E53" s="74" t="s">
        <v>6</v>
      </c>
      <c r="F53" s="74" t="s">
        <v>144</v>
      </c>
      <c r="G53" s="74"/>
      <c r="H53" s="74"/>
      <c r="I53" s="118"/>
      <c r="J53" s="119"/>
      <c r="K53" s="118"/>
      <c r="L53" s="122"/>
      <c r="M53" s="122"/>
      <c r="N53" s="119"/>
      <c r="O53" s="124"/>
      <c r="P53" s="124"/>
    </row>
    <row r="54" spans="1:16">
      <c r="A54" s="74" t="s">
        <v>49</v>
      </c>
      <c r="B54" s="74" t="s">
        <v>50</v>
      </c>
      <c r="C54" s="74"/>
      <c r="D54" s="74"/>
      <c r="E54" s="74" t="s">
        <v>6</v>
      </c>
      <c r="F54" s="74" t="s">
        <v>4</v>
      </c>
      <c r="G54" s="74"/>
      <c r="H54" s="74"/>
      <c r="I54" s="120"/>
      <c r="J54" s="121"/>
      <c r="K54" s="120"/>
      <c r="L54" s="123"/>
      <c r="M54" s="123"/>
      <c r="N54" s="121"/>
      <c r="O54" s="125"/>
      <c r="P54" s="125"/>
    </row>
    <row r="55" spans="1:16">
      <c r="A55" s="74" t="s">
        <v>164</v>
      </c>
      <c r="B55" s="74" t="s">
        <v>165</v>
      </c>
      <c r="C55" s="74"/>
      <c r="D55" s="74"/>
      <c r="E55" s="74" t="s">
        <v>6</v>
      </c>
      <c r="F55" s="74" t="s">
        <v>63</v>
      </c>
      <c r="G55" s="74"/>
      <c r="H55" s="74"/>
      <c r="I55" s="118"/>
      <c r="J55" s="119"/>
      <c r="K55" s="118"/>
      <c r="L55" s="122"/>
      <c r="M55" s="122"/>
      <c r="N55" s="119"/>
      <c r="O55" s="124"/>
      <c r="P55" s="124"/>
    </row>
    <row r="56" spans="1:16">
      <c r="A56" s="74" t="s">
        <v>240</v>
      </c>
      <c r="B56" s="74" t="s">
        <v>522</v>
      </c>
      <c r="C56" s="74"/>
      <c r="D56" s="74"/>
      <c r="E56" s="74" t="s">
        <v>7</v>
      </c>
      <c r="F56" s="74" t="s">
        <v>1</v>
      </c>
      <c r="G56" s="74"/>
      <c r="H56" s="74"/>
      <c r="I56" s="120"/>
      <c r="J56" s="121"/>
      <c r="K56" s="120"/>
      <c r="L56" s="123"/>
      <c r="M56" s="123"/>
      <c r="N56" s="121"/>
      <c r="O56" s="125"/>
      <c r="P56" s="125"/>
    </row>
    <row r="57" spans="1:16">
      <c r="A57" s="74" t="s">
        <v>439</v>
      </c>
      <c r="B57" s="74" t="s">
        <v>143</v>
      </c>
      <c r="C57" s="74"/>
      <c r="D57" s="74"/>
      <c r="E57" s="74" t="s">
        <v>7</v>
      </c>
      <c r="F57" s="74" t="s">
        <v>159</v>
      </c>
      <c r="G57" s="74"/>
      <c r="H57" s="74"/>
      <c r="I57" s="74"/>
      <c r="J57" s="74"/>
      <c r="K57" s="74"/>
      <c r="L57" s="74"/>
      <c r="M57" s="74"/>
      <c r="N57" s="74"/>
      <c r="O57" s="74"/>
      <c r="P57" s="74"/>
    </row>
    <row r="58" spans="1:16">
      <c r="A58" s="74" t="s">
        <v>355</v>
      </c>
      <c r="B58" s="74" t="s">
        <v>356</v>
      </c>
      <c r="C58" s="74"/>
      <c r="D58" s="74"/>
      <c r="E58" s="74" t="s">
        <v>540</v>
      </c>
      <c r="F58" s="74" t="s">
        <v>541</v>
      </c>
      <c r="G58" s="74"/>
      <c r="H58" s="74"/>
      <c r="I58" s="74"/>
      <c r="J58" s="74"/>
      <c r="K58" s="74"/>
      <c r="L58" s="74"/>
      <c r="M58" s="74"/>
      <c r="N58" s="74"/>
      <c r="O58" s="74"/>
      <c r="P58" s="74"/>
    </row>
    <row r="59" spans="1:16">
      <c r="A59" s="74" t="s">
        <v>542</v>
      </c>
      <c r="B59" s="74" t="s">
        <v>543</v>
      </c>
      <c r="C59" s="74"/>
      <c r="D59" s="74"/>
      <c r="E59" s="74" t="s">
        <v>157</v>
      </c>
      <c r="F59" s="74" t="s">
        <v>158</v>
      </c>
      <c r="G59" s="74"/>
      <c r="H59" s="74"/>
      <c r="I59" s="74"/>
      <c r="J59" s="74"/>
      <c r="K59" s="74"/>
      <c r="L59" s="74"/>
      <c r="M59" s="74"/>
      <c r="N59" s="74"/>
      <c r="O59" s="74"/>
      <c r="P59" s="74"/>
    </row>
    <row r="60" spans="1:16">
      <c r="C60" s="74"/>
      <c r="D60" s="74"/>
      <c r="E60" s="74"/>
      <c r="F60" s="74"/>
      <c r="G60" s="74"/>
      <c r="H60" s="74"/>
    </row>
    <row r="61" spans="1:16">
      <c r="A61" s="74" t="s">
        <v>281</v>
      </c>
      <c r="B61" s="74" t="s">
        <v>282</v>
      </c>
      <c r="C61" s="74"/>
      <c r="D61" s="74"/>
      <c r="E61" s="74" t="s">
        <v>9</v>
      </c>
      <c r="F61" s="74" t="s">
        <v>23</v>
      </c>
      <c r="G61" s="74"/>
      <c r="H61" s="74"/>
    </row>
    <row r="62" spans="1:16">
      <c r="A62" s="74" t="s">
        <v>430</v>
      </c>
      <c r="B62" s="74" t="s">
        <v>431</v>
      </c>
      <c r="C62" s="74"/>
      <c r="D62" s="74"/>
      <c r="E62" s="74" t="s">
        <v>556</v>
      </c>
      <c r="F62" s="74" t="s">
        <v>10</v>
      </c>
      <c r="G62" s="74"/>
      <c r="H62" s="74"/>
    </row>
    <row r="63" spans="1:16">
      <c r="A63" s="74" t="s">
        <v>490</v>
      </c>
      <c r="B63" s="74" t="s">
        <v>491</v>
      </c>
      <c r="C63" s="74"/>
      <c r="D63" s="74"/>
      <c r="E63" s="74" t="s">
        <v>368</v>
      </c>
      <c r="F63" s="74" t="s">
        <v>369</v>
      </c>
      <c r="G63" s="74"/>
      <c r="H63" s="74"/>
    </row>
    <row r="64" spans="1:16">
      <c r="A64" s="74" t="s">
        <v>544</v>
      </c>
      <c r="B64" s="74" t="s">
        <v>545</v>
      </c>
      <c r="C64" s="74"/>
      <c r="D64" s="74"/>
      <c r="E64" s="74" t="s">
        <v>555</v>
      </c>
      <c r="F64" s="74" t="s">
        <v>58</v>
      </c>
      <c r="G64" s="74"/>
      <c r="H64" s="74"/>
    </row>
    <row r="65" spans="1:8">
      <c r="A65" s="74" t="s">
        <v>140</v>
      </c>
      <c r="B65" s="74" t="s">
        <v>5</v>
      </c>
      <c r="C65" s="74"/>
      <c r="D65" s="74"/>
      <c r="E65" s="74" t="s">
        <v>555</v>
      </c>
      <c r="F65" s="74" t="s">
        <v>3</v>
      </c>
      <c r="G65" s="74"/>
      <c r="H65" s="74"/>
    </row>
    <row r="66" spans="1:8">
      <c r="A66" s="74" t="s">
        <v>202</v>
      </c>
      <c r="B66" s="74" t="s">
        <v>203</v>
      </c>
      <c r="C66" s="74"/>
      <c r="D66" s="74"/>
      <c r="E66" s="74" t="s">
        <v>434</v>
      </c>
      <c r="F66" s="74" t="s">
        <v>560</v>
      </c>
      <c r="G66" s="74"/>
      <c r="H66" s="74"/>
    </row>
    <row r="67" spans="1:8">
      <c r="A67" s="74" t="s">
        <v>482</v>
      </c>
      <c r="B67" s="74" t="s">
        <v>483</v>
      </c>
      <c r="C67" s="74"/>
      <c r="D67" s="74"/>
      <c r="E67" s="74" t="s">
        <v>434</v>
      </c>
      <c r="F67" s="74" t="s">
        <v>435</v>
      </c>
      <c r="G67" s="74"/>
      <c r="H67" s="74"/>
    </row>
    <row r="68" spans="1:8">
      <c r="A68" s="74" t="s">
        <v>77</v>
      </c>
      <c r="B68" s="74" t="s">
        <v>26</v>
      </c>
      <c r="C68" s="74"/>
      <c r="D68" s="74"/>
      <c r="E68" s="74" t="s">
        <v>434</v>
      </c>
      <c r="F68" s="74" t="s">
        <v>561</v>
      </c>
      <c r="G68" s="74"/>
      <c r="H68" s="74"/>
    </row>
    <row r="69" spans="1:8">
      <c r="A69" s="74" t="s">
        <v>363</v>
      </c>
      <c r="B69" s="74" t="s">
        <v>354</v>
      </c>
      <c r="C69" s="74"/>
      <c r="D69" s="74"/>
      <c r="E69" s="74" t="s">
        <v>867</v>
      </c>
      <c r="F69" s="74" t="s">
        <v>868</v>
      </c>
      <c r="G69" s="74"/>
      <c r="H69" s="74"/>
    </row>
    <row r="70" spans="1:8">
      <c r="A70" s="74" t="s">
        <v>16</v>
      </c>
      <c r="B70" s="74" t="s">
        <v>11</v>
      </c>
      <c r="C70" s="74"/>
      <c r="D70" s="74"/>
      <c r="E70" s="74" t="s">
        <v>332</v>
      </c>
      <c r="F70" s="74" t="s">
        <v>333</v>
      </c>
      <c r="G70" s="74"/>
      <c r="H70" s="74"/>
    </row>
    <row r="71" spans="1:8">
      <c r="A71" s="74" t="s">
        <v>416</v>
      </c>
      <c r="B71" s="74" t="s">
        <v>417</v>
      </c>
      <c r="C71" s="74"/>
      <c r="D71" s="74"/>
      <c r="E71" s="74" t="s">
        <v>154</v>
      </c>
      <c r="F71" s="74" t="s">
        <v>402</v>
      </c>
      <c r="G71" s="74"/>
      <c r="H71" s="74"/>
    </row>
    <row r="72" spans="1:8">
      <c r="A72" s="74" t="s">
        <v>71</v>
      </c>
      <c r="B72" s="74" t="s">
        <v>546</v>
      </c>
      <c r="C72" s="74"/>
      <c r="D72" s="74"/>
      <c r="E72" s="74" t="s">
        <v>154</v>
      </c>
      <c r="F72" s="74" t="s">
        <v>565</v>
      </c>
      <c r="G72" s="74"/>
      <c r="H72" s="74"/>
    </row>
    <row r="73" spans="1:8">
      <c r="A73" s="74" t="s">
        <v>364</v>
      </c>
      <c r="B73" s="74" t="s">
        <v>215</v>
      </c>
      <c r="C73" s="74"/>
      <c r="D73" s="74"/>
      <c r="E73" s="74" t="s">
        <v>154</v>
      </c>
      <c r="F73" s="74" t="s">
        <v>447</v>
      </c>
      <c r="G73" s="74"/>
      <c r="H73" s="74"/>
    </row>
    <row r="74" spans="1:8">
      <c r="A74" s="74" t="s">
        <v>35</v>
      </c>
      <c r="B74" s="74" t="s">
        <v>79</v>
      </c>
      <c r="C74" s="74"/>
      <c r="D74" s="74"/>
      <c r="E74" s="74" t="s">
        <v>154</v>
      </c>
      <c r="F74" s="74" t="s">
        <v>155</v>
      </c>
      <c r="G74" s="74"/>
      <c r="H74" s="74"/>
    </row>
    <row r="75" spans="1:8">
      <c r="A75" s="74" t="s">
        <v>35</v>
      </c>
      <c r="B75" s="74" t="s">
        <v>57</v>
      </c>
      <c r="C75" s="74"/>
      <c r="D75" s="74"/>
      <c r="E75" s="74" t="s">
        <v>154</v>
      </c>
      <c r="F75" s="74" t="s">
        <v>346</v>
      </c>
      <c r="G75" s="74"/>
      <c r="H75" s="74"/>
    </row>
    <row r="76" spans="1:8">
      <c r="A76" s="74" t="s">
        <v>29</v>
      </c>
      <c r="B76" s="74" t="s">
        <v>30</v>
      </c>
      <c r="C76" s="74"/>
      <c r="D76" s="74"/>
      <c r="E76" s="74" t="s">
        <v>8</v>
      </c>
      <c r="F76" s="74" t="s">
        <v>36</v>
      </c>
      <c r="G76" s="74"/>
      <c r="H76" s="74"/>
    </row>
    <row r="77" spans="1:8">
      <c r="A77" s="74" t="s">
        <v>413</v>
      </c>
      <c r="B77" s="74" t="s">
        <v>414</v>
      </c>
      <c r="C77" s="74"/>
      <c r="D77" s="74"/>
      <c r="E77" s="74" t="s">
        <v>184</v>
      </c>
      <c r="F77" s="74" t="s">
        <v>246</v>
      </c>
      <c r="G77" s="74"/>
      <c r="H77" s="74"/>
    </row>
    <row r="78" spans="1:8">
      <c r="A78" s="74" t="s">
        <v>413</v>
      </c>
      <c r="B78" s="74" t="s">
        <v>63</v>
      </c>
      <c r="C78" s="74"/>
      <c r="D78" s="74"/>
      <c r="E78" s="74" t="s">
        <v>184</v>
      </c>
      <c r="F78" s="74" t="s">
        <v>562</v>
      </c>
      <c r="G78" s="74"/>
      <c r="H78" s="74"/>
    </row>
    <row r="79" spans="1:8">
      <c r="A79" s="74" t="s">
        <v>833</v>
      </c>
      <c r="B79" s="74" t="s">
        <v>834</v>
      </c>
      <c r="C79" s="74"/>
      <c r="D79" s="74"/>
      <c r="E79" s="74" t="s">
        <v>419</v>
      </c>
      <c r="F79" s="74" t="s">
        <v>420</v>
      </c>
      <c r="G79" s="74"/>
      <c r="H79" s="74"/>
    </row>
    <row r="80" spans="1:8">
      <c r="A80" s="74" t="s">
        <v>365</v>
      </c>
      <c r="B80" s="74" t="s">
        <v>199</v>
      </c>
      <c r="C80" s="74"/>
      <c r="D80" s="74"/>
      <c r="E80" s="74" t="s">
        <v>46</v>
      </c>
      <c r="F80" s="74" t="s">
        <v>47</v>
      </c>
      <c r="G80" s="74"/>
      <c r="H80" s="74"/>
    </row>
    <row r="81" spans="1:8">
      <c r="A81" s="74" t="s">
        <v>305</v>
      </c>
      <c r="B81" s="74" t="s">
        <v>306</v>
      </c>
      <c r="C81" s="74"/>
      <c r="D81" s="74"/>
      <c r="E81" s="74" t="s">
        <v>870</v>
      </c>
      <c r="F81" s="74" t="s">
        <v>487</v>
      </c>
      <c r="G81" s="74"/>
      <c r="H81" s="74"/>
    </row>
    <row r="82" spans="1:8">
      <c r="A82" s="74" t="s">
        <v>20</v>
      </c>
      <c r="B82" s="74" t="s">
        <v>14</v>
      </c>
      <c r="C82" s="74"/>
      <c r="D82" s="74"/>
      <c r="E82" s="74" t="s">
        <v>234</v>
      </c>
      <c r="F82" s="74" t="s">
        <v>235</v>
      </c>
      <c r="G82" s="74"/>
      <c r="H82" s="74"/>
    </row>
    <row r="83" spans="1:8">
      <c r="A83" s="74" t="s">
        <v>232</v>
      </c>
      <c r="B83" s="74" t="s">
        <v>231</v>
      </c>
      <c r="C83" s="74"/>
      <c r="D83" s="74"/>
      <c r="E83" s="74" t="s">
        <v>374</v>
      </c>
      <c r="F83" s="74" t="s">
        <v>429</v>
      </c>
      <c r="G83" s="74"/>
      <c r="H83" s="74"/>
    </row>
    <row r="84" spans="1:8">
      <c r="A84" s="74" t="s">
        <v>32</v>
      </c>
      <c r="B84" s="74" t="s">
        <v>548</v>
      </c>
      <c r="C84" s="74"/>
      <c r="D84" s="74"/>
      <c r="E84" s="74" t="s">
        <v>362</v>
      </c>
      <c r="F84" s="74" t="s">
        <v>167</v>
      </c>
      <c r="G84" s="74"/>
      <c r="H84" s="74"/>
    </row>
    <row r="85" spans="1:8">
      <c r="A85" s="74" t="s">
        <v>32</v>
      </c>
      <c r="B85" s="74" t="s">
        <v>445</v>
      </c>
      <c r="C85" s="74"/>
      <c r="D85" s="74"/>
      <c r="E85" s="74" t="s">
        <v>362</v>
      </c>
      <c r="F85" s="74" t="s">
        <v>857</v>
      </c>
      <c r="G85" s="74"/>
      <c r="H85" s="74"/>
    </row>
    <row r="86" spans="1:8">
      <c r="A86" s="74" t="s">
        <v>32</v>
      </c>
      <c r="B86" s="74" t="s">
        <v>398</v>
      </c>
      <c r="C86" s="74"/>
      <c r="D86" s="74"/>
      <c r="E86" s="74" t="s">
        <v>566</v>
      </c>
      <c r="F86" s="74" t="s">
        <v>53</v>
      </c>
      <c r="G86" s="74"/>
      <c r="H86" s="74"/>
    </row>
    <row r="87" spans="1:8">
      <c r="A87" s="74" t="s">
        <v>32</v>
      </c>
      <c r="B87" s="74" t="s">
        <v>33</v>
      </c>
      <c r="C87" s="74"/>
      <c r="D87" s="74"/>
      <c r="E87" s="74" t="s">
        <v>21</v>
      </c>
      <c r="F87" s="74" t="s">
        <v>228</v>
      </c>
      <c r="G87" s="74"/>
      <c r="H87" s="74"/>
    </row>
    <row r="88" spans="1:8">
      <c r="A88" s="74" t="s">
        <v>32</v>
      </c>
      <c r="B88" s="74" t="s">
        <v>0</v>
      </c>
      <c r="C88" s="74"/>
      <c r="D88" s="74"/>
      <c r="E88" s="74" t="s">
        <v>21</v>
      </c>
      <c r="F88" s="74" t="s">
        <v>15</v>
      </c>
      <c r="G88" s="74"/>
      <c r="H88" s="74"/>
    </row>
    <row r="89" spans="1:8">
      <c r="A89" s="74" t="s">
        <v>366</v>
      </c>
      <c r="B89" s="74" t="s">
        <v>367</v>
      </c>
      <c r="C89" s="74"/>
      <c r="D89" s="74"/>
      <c r="E89" s="74" t="s">
        <v>21</v>
      </c>
      <c r="F89" s="74" t="s">
        <v>37</v>
      </c>
      <c r="G89" s="74"/>
      <c r="H89" s="74"/>
    </row>
    <row r="90" spans="1:8">
      <c r="A90" s="74" t="s">
        <v>212</v>
      </c>
      <c r="B90" s="74" t="s">
        <v>436</v>
      </c>
      <c r="C90" s="74"/>
      <c r="D90" s="74"/>
      <c r="E90" s="74" t="s">
        <v>375</v>
      </c>
      <c r="F90" s="74" t="s">
        <v>376</v>
      </c>
      <c r="G90" s="74"/>
      <c r="H90" s="74"/>
    </row>
    <row r="91" spans="1:8">
      <c r="A91" s="74" t="s">
        <v>195</v>
      </c>
      <c r="B91" s="74" t="s">
        <v>144</v>
      </c>
      <c r="C91" s="74"/>
      <c r="D91" s="74"/>
      <c r="E91" s="74" t="s">
        <v>307</v>
      </c>
      <c r="F91" s="74" t="s">
        <v>163</v>
      </c>
      <c r="G91" s="74"/>
      <c r="H91" s="74"/>
    </row>
    <row r="92" spans="1:8">
      <c r="A92" s="74" t="s">
        <v>195</v>
      </c>
      <c r="B92" s="74" t="s">
        <v>194</v>
      </c>
      <c r="C92" s="74"/>
      <c r="D92" s="74"/>
      <c r="E92" s="74" t="s">
        <v>377</v>
      </c>
      <c r="F92" s="74" t="s">
        <v>378</v>
      </c>
      <c r="G92" s="74"/>
      <c r="H92" s="74"/>
    </row>
    <row r="93" spans="1:8">
      <c r="A93" s="74" t="s">
        <v>432</v>
      </c>
      <c r="B93" s="74" t="s">
        <v>433</v>
      </c>
      <c r="C93" s="74"/>
      <c r="D93" s="74"/>
      <c r="E93" s="74" t="s">
        <v>379</v>
      </c>
      <c r="F93" s="74" t="s">
        <v>380</v>
      </c>
      <c r="G93" s="74"/>
      <c r="H93" s="74"/>
    </row>
    <row r="94" spans="1:8">
      <c r="A94" s="74" t="s">
        <v>372</v>
      </c>
      <c r="B94" s="74" t="s">
        <v>148</v>
      </c>
      <c r="C94" s="74"/>
      <c r="D94" s="74"/>
      <c r="E94" s="74" t="s">
        <v>166</v>
      </c>
      <c r="F94" s="74" t="s">
        <v>167</v>
      </c>
      <c r="G94" s="74"/>
      <c r="H94" s="74"/>
    </row>
    <row r="95" spans="1:8">
      <c r="A95" s="74" t="s">
        <v>549</v>
      </c>
      <c r="B95" s="74" t="s">
        <v>550</v>
      </c>
      <c r="C95" s="74"/>
      <c r="D95" s="74"/>
      <c r="E95" s="74" t="s">
        <v>166</v>
      </c>
      <c r="F95" s="74" t="s">
        <v>494</v>
      </c>
      <c r="G95" s="74"/>
      <c r="H95" s="74"/>
    </row>
    <row r="96" spans="1:8">
      <c r="A96" s="74" t="s">
        <v>43</v>
      </c>
      <c r="B96" s="74" t="s">
        <v>44</v>
      </c>
      <c r="C96" s="74"/>
      <c r="D96" s="74"/>
      <c r="E96" s="74" t="s">
        <v>310</v>
      </c>
      <c r="F96" s="74" t="s">
        <v>311</v>
      </c>
      <c r="G96" s="74"/>
      <c r="H96" s="74"/>
    </row>
    <row r="97" spans="1:8">
      <c r="A97" s="74" t="s">
        <v>149</v>
      </c>
      <c r="B97" s="74" t="s">
        <v>26</v>
      </c>
      <c r="C97" s="74"/>
      <c r="D97" s="74"/>
      <c r="E97" s="74" t="s">
        <v>381</v>
      </c>
      <c r="F97" s="74" t="s">
        <v>13</v>
      </c>
      <c r="G97" s="74"/>
      <c r="H97" s="74"/>
    </row>
    <row r="98" spans="1:8">
      <c r="A98" s="74" t="s">
        <v>151</v>
      </c>
      <c r="B98" s="74" t="s">
        <v>291</v>
      </c>
      <c r="C98" s="74"/>
      <c r="D98" s="74"/>
      <c r="E98" s="74" t="s">
        <v>19</v>
      </c>
      <c r="F98" s="74" t="s">
        <v>5</v>
      </c>
      <c r="G98" s="74"/>
      <c r="H98" s="74"/>
    </row>
    <row r="99" spans="1:8">
      <c r="A99" s="74" t="s">
        <v>151</v>
      </c>
      <c r="B99" s="74" t="s">
        <v>233</v>
      </c>
      <c r="C99" s="74"/>
      <c r="D99" s="74"/>
      <c r="E99" s="74" t="s">
        <v>322</v>
      </c>
      <c r="F99" s="74" t="s">
        <v>74</v>
      </c>
      <c r="G99" s="74"/>
      <c r="H99" s="74"/>
    </row>
    <row r="100" spans="1:8">
      <c r="A100" s="74" t="s">
        <v>151</v>
      </c>
      <c r="B100" s="74" t="s">
        <v>872</v>
      </c>
      <c r="C100" s="74"/>
      <c r="D100" s="74"/>
      <c r="E100" s="74" t="s">
        <v>213</v>
      </c>
      <c r="F100" s="74" t="s">
        <v>200</v>
      </c>
      <c r="G100" s="74"/>
      <c r="H100" s="74"/>
    </row>
    <row r="101" spans="1:8">
      <c r="A101" s="74" t="s">
        <v>151</v>
      </c>
      <c r="B101" s="74" t="s">
        <v>335</v>
      </c>
      <c r="C101" s="74"/>
      <c r="D101" s="74"/>
      <c r="E101" s="74" t="s">
        <v>557</v>
      </c>
      <c r="F101" s="74" t="s">
        <v>558</v>
      </c>
      <c r="G101" s="74"/>
      <c r="H101" s="74"/>
    </row>
    <row r="102" spans="1:8">
      <c r="A102" s="74" t="s">
        <v>479</v>
      </c>
      <c r="B102" s="74" t="s">
        <v>38</v>
      </c>
      <c r="C102" s="74"/>
      <c r="D102" s="74"/>
      <c r="E102" s="74" t="s">
        <v>382</v>
      </c>
      <c r="F102" s="74" t="s">
        <v>383</v>
      </c>
      <c r="G102" s="74"/>
      <c r="H102" s="74"/>
    </row>
    <row r="103" spans="1:8">
      <c r="A103" s="74" t="s">
        <v>567</v>
      </c>
      <c r="B103" s="74" t="s">
        <v>568</v>
      </c>
      <c r="C103" s="74"/>
      <c r="D103" s="74"/>
      <c r="E103" s="74" t="s">
        <v>80</v>
      </c>
      <c r="F103" s="74" t="s">
        <v>532</v>
      </c>
      <c r="G103" s="74"/>
      <c r="H103" s="74"/>
    </row>
    <row r="104" spans="1:8">
      <c r="A104" s="74" t="s">
        <v>551</v>
      </c>
      <c r="B104" s="74" t="s">
        <v>206</v>
      </c>
      <c r="C104" s="74"/>
      <c r="D104" s="74"/>
      <c r="E104" s="74" t="s">
        <v>80</v>
      </c>
      <c r="F104" s="74" t="s">
        <v>81</v>
      </c>
      <c r="G104" s="74"/>
      <c r="H104" s="74"/>
    </row>
    <row r="105" spans="1:8">
      <c r="A105" s="74" t="s">
        <v>33</v>
      </c>
      <c r="B105" s="74" t="s">
        <v>504</v>
      </c>
      <c r="C105" s="74"/>
      <c r="D105" s="74"/>
      <c r="E105" s="74" t="s">
        <v>538</v>
      </c>
      <c r="F105" s="74" t="s">
        <v>539</v>
      </c>
      <c r="G105" s="74"/>
      <c r="H105" s="74"/>
    </row>
    <row r="106" spans="1:8">
      <c r="A106" s="74" t="s">
        <v>18</v>
      </c>
      <c r="B106" s="74" t="s">
        <v>559</v>
      </c>
      <c r="C106" s="74"/>
      <c r="D106" s="74"/>
      <c r="E106" s="74" t="s">
        <v>569</v>
      </c>
      <c r="F106" s="74" t="s">
        <v>570</v>
      </c>
      <c r="G106" s="74"/>
      <c r="H106" s="74"/>
    </row>
    <row r="107" spans="1:8">
      <c r="A107" s="74" t="s">
        <v>18</v>
      </c>
      <c r="B107" s="74" t="s">
        <v>878</v>
      </c>
      <c r="C107" s="74"/>
      <c r="D107" s="74"/>
      <c r="E107" s="74" t="s">
        <v>17</v>
      </c>
      <c r="F107" s="74" t="s">
        <v>12</v>
      </c>
      <c r="G107" s="74"/>
      <c r="H107" s="74"/>
    </row>
    <row r="108" spans="1:8">
      <c r="A108" s="74" t="s">
        <v>18</v>
      </c>
      <c r="B108" s="74" t="s">
        <v>345</v>
      </c>
      <c r="C108" s="74"/>
      <c r="D108" s="74"/>
      <c r="E108" s="74" t="s">
        <v>66</v>
      </c>
      <c r="F108" s="74" t="s">
        <v>67</v>
      </c>
      <c r="G108" s="74"/>
      <c r="H108" s="74"/>
    </row>
    <row r="109" spans="1:8">
      <c r="A109" s="74" t="s">
        <v>18</v>
      </c>
      <c r="B109" s="74" t="s">
        <v>446</v>
      </c>
      <c r="C109" s="74"/>
      <c r="D109" s="74"/>
      <c r="E109" s="74" t="s">
        <v>145</v>
      </c>
      <c r="F109" s="74" t="s">
        <v>487</v>
      </c>
      <c r="G109" s="74"/>
      <c r="H109" s="74"/>
    </row>
    <row r="110" spans="1:8">
      <c r="A110" s="74" t="s">
        <v>18</v>
      </c>
      <c r="B110" s="74" t="s">
        <v>2</v>
      </c>
      <c r="C110" s="74"/>
      <c r="D110" s="74"/>
      <c r="E110" s="74" t="s">
        <v>145</v>
      </c>
      <c r="F110" s="74" t="s">
        <v>146</v>
      </c>
      <c r="G110" s="74"/>
      <c r="H110" s="74"/>
    </row>
    <row r="111" spans="1:8">
      <c r="A111" s="74" t="s">
        <v>18</v>
      </c>
      <c r="B111" s="74" t="s">
        <v>552</v>
      </c>
      <c r="C111" s="74"/>
      <c r="D111" s="74"/>
      <c r="E111" s="74" t="s">
        <v>451</v>
      </c>
      <c r="F111" s="74" t="s">
        <v>452</v>
      </c>
      <c r="G111" s="74"/>
      <c r="H111" s="74"/>
    </row>
    <row r="112" spans="1:8">
      <c r="A112" s="74" t="s">
        <v>328</v>
      </c>
      <c r="B112" s="74" t="s">
        <v>371</v>
      </c>
      <c r="C112" s="74"/>
      <c r="D112" s="74"/>
      <c r="E112" s="74" t="s">
        <v>571</v>
      </c>
      <c r="F112" s="74" t="s">
        <v>572</v>
      </c>
      <c r="G112" s="74"/>
      <c r="H112" s="74"/>
    </row>
    <row r="113" spans="1:8">
      <c r="A113" s="74" t="s">
        <v>328</v>
      </c>
      <c r="B113" s="74" t="s">
        <v>370</v>
      </c>
      <c r="C113" s="74"/>
      <c r="D113" s="74"/>
      <c r="E113" s="74" t="s">
        <v>75</v>
      </c>
      <c r="F113" s="74" t="s">
        <v>76</v>
      </c>
      <c r="G113" s="74"/>
      <c r="H113" s="74"/>
    </row>
    <row r="114" spans="1:8">
      <c r="A114" s="74" t="s">
        <v>156</v>
      </c>
      <c r="B114" s="74" t="s">
        <v>22</v>
      </c>
      <c r="C114" s="74"/>
      <c r="D114" s="74"/>
      <c r="E114" s="74" t="s">
        <v>141</v>
      </c>
      <c r="F114" s="74" t="s">
        <v>142</v>
      </c>
      <c r="G114" s="74"/>
      <c r="H114" s="74"/>
    </row>
    <row r="115" spans="1:8">
      <c r="A115" s="74" t="s">
        <v>156</v>
      </c>
      <c r="B115" s="74" t="s">
        <v>280</v>
      </c>
      <c r="C115" s="74"/>
      <c r="D115" s="74"/>
      <c r="E115" s="74" t="s">
        <v>141</v>
      </c>
      <c r="F115" s="74" t="s">
        <v>334</v>
      </c>
      <c r="G115" s="74"/>
      <c r="H115" s="74"/>
    </row>
    <row r="116" spans="1:8">
      <c r="A116" s="74" t="s">
        <v>156</v>
      </c>
      <c r="B116" s="74" t="s">
        <v>53</v>
      </c>
      <c r="C116" s="74"/>
      <c r="D116" s="74"/>
      <c r="E116" s="74" t="s">
        <v>411</v>
      </c>
      <c r="F116" s="74" t="s">
        <v>412</v>
      </c>
      <c r="G116" s="74"/>
      <c r="H116" s="74"/>
    </row>
    <row r="117" spans="1:8">
      <c r="A117" s="74" t="s">
        <v>156</v>
      </c>
      <c r="B117" s="74" t="s">
        <v>55</v>
      </c>
      <c r="C117" s="74"/>
      <c r="D117" s="74"/>
      <c r="E117" s="74"/>
      <c r="F117" s="74"/>
      <c r="G117" s="74"/>
      <c r="H117" s="74"/>
    </row>
    <row r="118" spans="1:8">
      <c r="C118" s="74"/>
      <c r="D118" s="74"/>
      <c r="E118" s="74"/>
      <c r="F118" s="74"/>
      <c r="G118" s="74"/>
      <c r="H118" s="74"/>
    </row>
  </sheetData>
  <sortState ref="A1:B232">
    <sortCondition ref="A1:A232"/>
  </sortState>
  <mergeCells count="112">
    <mergeCell ref="O1:O2"/>
    <mergeCell ref="P1:P2"/>
    <mergeCell ref="I1:J2"/>
    <mergeCell ref="K1:N2"/>
    <mergeCell ref="I7:J8"/>
    <mergeCell ref="K7:N8"/>
    <mergeCell ref="O7:O8"/>
    <mergeCell ref="P7:P8"/>
    <mergeCell ref="I9:J10"/>
    <mergeCell ref="K9:N10"/>
    <mergeCell ref="O9:O10"/>
    <mergeCell ref="P9:P10"/>
    <mergeCell ref="I3:J4"/>
    <mergeCell ref="K3:N4"/>
    <mergeCell ref="O3:O4"/>
    <mergeCell ref="P3:P4"/>
    <mergeCell ref="I5:J6"/>
    <mergeCell ref="K5:N6"/>
    <mergeCell ref="O5:O6"/>
    <mergeCell ref="P5:P6"/>
    <mergeCell ref="I15:J16"/>
    <mergeCell ref="K15:N16"/>
    <mergeCell ref="O15:O16"/>
    <mergeCell ref="P15:P16"/>
    <mergeCell ref="I17:J18"/>
    <mergeCell ref="K17:N18"/>
    <mergeCell ref="O17:O18"/>
    <mergeCell ref="P17:P18"/>
    <mergeCell ref="I11:J12"/>
    <mergeCell ref="K11:N12"/>
    <mergeCell ref="O11:O12"/>
    <mergeCell ref="P11:P12"/>
    <mergeCell ref="I13:J14"/>
    <mergeCell ref="K13:N14"/>
    <mergeCell ref="O13:O14"/>
    <mergeCell ref="P13:P14"/>
    <mergeCell ref="I23:J24"/>
    <mergeCell ref="K23:N24"/>
    <mergeCell ref="O23:O24"/>
    <mergeCell ref="P23:P24"/>
    <mergeCell ref="I25:J26"/>
    <mergeCell ref="K25:N26"/>
    <mergeCell ref="O25:O26"/>
    <mergeCell ref="P25:P26"/>
    <mergeCell ref="I19:J20"/>
    <mergeCell ref="K19:N20"/>
    <mergeCell ref="O19:O20"/>
    <mergeCell ref="P19:P20"/>
    <mergeCell ref="I21:J22"/>
    <mergeCell ref="K21:N22"/>
    <mergeCell ref="O21:O22"/>
    <mergeCell ref="P21:P22"/>
    <mergeCell ref="I31:J32"/>
    <mergeCell ref="K31:N32"/>
    <mergeCell ref="O31:O32"/>
    <mergeCell ref="P31:P32"/>
    <mergeCell ref="I33:J34"/>
    <mergeCell ref="K33:N34"/>
    <mergeCell ref="O33:O34"/>
    <mergeCell ref="P33:P34"/>
    <mergeCell ref="I27:J28"/>
    <mergeCell ref="K27:N28"/>
    <mergeCell ref="O27:O28"/>
    <mergeCell ref="P27:P28"/>
    <mergeCell ref="I29:J30"/>
    <mergeCell ref="K29:N30"/>
    <mergeCell ref="O29:O30"/>
    <mergeCell ref="P29:P30"/>
    <mergeCell ref="I39:J40"/>
    <mergeCell ref="K39:N40"/>
    <mergeCell ref="O39:O40"/>
    <mergeCell ref="P39:P40"/>
    <mergeCell ref="I41:J42"/>
    <mergeCell ref="K41:N42"/>
    <mergeCell ref="O41:O42"/>
    <mergeCell ref="P41:P42"/>
    <mergeCell ref="I35:J36"/>
    <mergeCell ref="K35:N36"/>
    <mergeCell ref="O35:O36"/>
    <mergeCell ref="P35:P36"/>
    <mergeCell ref="I37:J38"/>
    <mergeCell ref="K37:N38"/>
    <mergeCell ref="O37:O38"/>
    <mergeCell ref="P37:P38"/>
    <mergeCell ref="I47:J48"/>
    <mergeCell ref="K47:N48"/>
    <mergeCell ref="O47:O48"/>
    <mergeCell ref="P47:P48"/>
    <mergeCell ref="I49:J50"/>
    <mergeCell ref="K49:N50"/>
    <mergeCell ref="O49:O50"/>
    <mergeCell ref="P49:P50"/>
    <mergeCell ref="I43:J44"/>
    <mergeCell ref="K43:N44"/>
    <mergeCell ref="O43:O44"/>
    <mergeCell ref="P43:P44"/>
    <mergeCell ref="I45:J46"/>
    <mergeCell ref="K45:N46"/>
    <mergeCell ref="O45:O46"/>
    <mergeCell ref="P45:P46"/>
    <mergeCell ref="I55:J56"/>
    <mergeCell ref="K55:N56"/>
    <mergeCell ref="O55:O56"/>
    <mergeCell ref="P55:P56"/>
    <mergeCell ref="I51:J52"/>
    <mergeCell ref="K51:N52"/>
    <mergeCell ref="O51:O52"/>
    <mergeCell ref="P51:P52"/>
    <mergeCell ref="I53:J54"/>
    <mergeCell ref="K53:N54"/>
    <mergeCell ref="O53:O54"/>
    <mergeCell ref="P53:P54"/>
  </mergeCells>
  <pageMargins left="0.7" right="0.7" top="0.75" bottom="0.75" header="0.3" footer="0.3"/>
  <pageSetup paperSize="9" scale="4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32"/>
  <sheetViews>
    <sheetView topLeftCell="I1" workbookViewId="0">
      <selection activeCell="N14" sqref="N14"/>
    </sheetView>
  </sheetViews>
  <sheetFormatPr defaultRowHeight="12.75"/>
  <cols>
    <col min="1" max="1" width="10.28515625" customWidth="1"/>
    <col min="2" max="2" width="24.5703125" customWidth="1"/>
    <col min="3" max="3" width="6.28515625" style="14" bestFit="1" customWidth="1"/>
    <col min="4" max="4" width="7.7109375" style="14" bestFit="1" customWidth="1"/>
    <col min="5" max="5" width="16.28515625" bestFit="1" customWidth="1"/>
    <col min="6" max="6" width="6.28515625" style="14" bestFit="1" customWidth="1"/>
    <col min="7" max="7" width="7.7109375" style="14" bestFit="1" customWidth="1"/>
    <col min="8" max="8" width="20.7109375" bestFit="1" customWidth="1"/>
    <col min="9" max="9" width="6.28515625" style="14" bestFit="1" customWidth="1"/>
    <col min="10" max="10" width="7.7109375" style="14" bestFit="1" customWidth="1"/>
    <col min="11" max="11" width="16.28515625" bestFit="1" customWidth="1"/>
    <col min="12" max="12" width="6.28515625" style="14" bestFit="1" customWidth="1"/>
    <col min="13" max="13" width="7.7109375" style="14" bestFit="1" customWidth="1"/>
    <col min="14" max="14" width="20.5703125" bestFit="1" customWidth="1"/>
    <col min="15" max="15" width="6.28515625" style="14" bestFit="1" customWidth="1"/>
    <col min="16" max="16" width="7.7109375" style="14" bestFit="1" customWidth="1"/>
    <col min="17" max="17" width="19.42578125" bestFit="1" customWidth="1"/>
    <col min="18" max="18" width="6.28515625" style="14" bestFit="1" customWidth="1"/>
    <col min="19" max="19" width="7.42578125" style="14" bestFit="1" customWidth="1"/>
    <col min="20" max="20" width="15.5703125" bestFit="1" customWidth="1"/>
    <col min="22" max="22" width="13.5703125" bestFit="1" customWidth="1"/>
    <col min="23" max="23" width="18.28515625" bestFit="1" customWidth="1"/>
    <col min="25" max="25" width="14" bestFit="1" customWidth="1"/>
  </cols>
  <sheetData>
    <row r="1" spans="1:25" ht="18">
      <c r="B1" s="21" t="s">
        <v>276</v>
      </c>
    </row>
    <row r="2" spans="1:25" ht="38.25">
      <c r="B2" t="s">
        <v>287</v>
      </c>
      <c r="C2" s="14" t="s">
        <v>266</v>
      </c>
      <c r="D2" s="22" t="s">
        <v>263</v>
      </c>
      <c r="E2" t="s">
        <v>267</v>
      </c>
      <c r="F2" s="14" t="s">
        <v>266</v>
      </c>
      <c r="G2" s="22" t="s">
        <v>263</v>
      </c>
      <c r="H2" t="s">
        <v>268</v>
      </c>
      <c r="I2" s="14" t="s">
        <v>266</v>
      </c>
      <c r="J2" s="22" t="s">
        <v>263</v>
      </c>
      <c r="K2" t="s">
        <v>269</v>
      </c>
      <c r="L2" s="14" t="s">
        <v>266</v>
      </c>
      <c r="M2" s="22" t="s">
        <v>263</v>
      </c>
      <c r="N2" t="s">
        <v>854</v>
      </c>
      <c r="O2" s="14" t="s">
        <v>266</v>
      </c>
      <c r="P2" s="22" t="s">
        <v>263</v>
      </c>
      <c r="Q2" s="3" t="s">
        <v>855</v>
      </c>
      <c r="R2" s="14" t="s">
        <v>266</v>
      </c>
      <c r="S2" s="22" t="s">
        <v>263</v>
      </c>
      <c r="T2" s="3" t="s">
        <v>863</v>
      </c>
      <c r="U2" t="s">
        <v>266</v>
      </c>
      <c r="V2" t="s">
        <v>263</v>
      </c>
      <c r="W2" s="3" t="s">
        <v>862</v>
      </c>
      <c r="X2" s="3" t="s">
        <v>266</v>
      </c>
      <c r="Y2" s="3" t="s">
        <v>263</v>
      </c>
    </row>
    <row r="3" spans="1:25" ht="31.5">
      <c r="A3" s="24" t="s">
        <v>270</v>
      </c>
      <c r="B3" s="25" t="str">
        <f>IF(D4&gt;3,B4,IF(D5&gt;3,B5,IF(#REF!&gt;3,#REF!,B6)))</f>
        <v>Emily Bannister</v>
      </c>
      <c r="C3" s="26"/>
      <c r="D3" s="26"/>
      <c r="E3" s="25" t="str">
        <f>IF(G4&gt;3,E4,IF(G5&gt;3,E5,IF(G6&gt;3,E6,E7)))</f>
        <v>Maria Haslam</v>
      </c>
      <c r="F3" s="26"/>
      <c r="G3" s="26"/>
      <c r="H3" s="25" t="str">
        <f>IF(J4&gt;3,H4,IF(J5&gt;3,H5,IF(J5&gt;3,H5,H6)))</f>
        <v>Emily Adams</v>
      </c>
      <c r="I3" s="26"/>
      <c r="J3" s="26"/>
      <c r="K3" s="25" t="str">
        <f>IF(M4&gt;3,K4,IF(M5&gt;3,K5,IF(M6&gt;3,K6,K7)))</f>
        <v>Sarah Odell</v>
      </c>
      <c r="L3" s="26"/>
      <c r="M3" s="26"/>
      <c r="N3" s="25" t="str">
        <f>IF(P4&gt;3,N4,IF(P5&gt;3,N5,IF(P6&gt;3,N6,N7)))</f>
        <v>Kate Wright</v>
      </c>
      <c r="O3" s="26"/>
      <c r="P3" s="23"/>
      <c r="Q3" s="25" t="str">
        <f>IF(S4&gt;3,Q4,IF(S5&gt;3,Q5,IF(S6&gt;3,Q6,Q7)))</f>
        <v>Naomi Whittaker</v>
      </c>
      <c r="R3" s="26"/>
      <c r="S3" s="23"/>
      <c r="T3" s="66" t="str">
        <f>IF(V4&gt;3,T4,IF(V5&gt;3,T5,T6))</f>
        <v>Ruth Calderbank</v>
      </c>
      <c r="U3" s="23"/>
      <c r="V3" s="23"/>
      <c r="W3" s="66" t="str">
        <f>IF(Y4&gt;3,W4,IF(Y5&gt;3,W5,IF(Y6&gt;3,W6,Z4)))</f>
        <v>Maureen Birch</v>
      </c>
      <c r="X3" s="72"/>
      <c r="Y3" s="72"/>
    </row>
    <row r="4" spans="1:25">
      <c r="B4" s="7" t="s">
        <v>982</v>
      </c>
      <c r="C4" s="14">
        <f>VLOOKUP(B4,Women!$B$3:$T$150,19,FALSE)</f>
        <v>391</v>
      </c>
      <c r="D4" s="14">
        <f>IF(C4=0," ",VLOOKUP(B4,Women!$B$3:$V$150,21,FALSE))</f>
        <v>2</v>
      </c>
      <c r="E4" s="7" t="s">
        <v>415</v>
      </c>
      <c r="F4" s="14">
        <f>VLOOKUP(E4,Women!$B$3:$T$115,19,FALSE)</f>
        <v>385</v>
      </c>
      <c r="G4" s="14">
        <f>IF(F4=0," ",VLOOKUP(E4,Women!$B$3:$V$115,21,FALSE))</f>
        <v>4</v>
      </c>
      <c r="H4" s="7" t="s">
        <v>121</v>
      </c>
      <c r="I4" s="14">
        <f>VLOOKUP(H4,Women!$B$3:$T$150,19,FALSE)</f>
        <v>396</v>
      </c>
      <c r="J4" s="14">
        <f>IF(I4=0," ",VLOOKUP(H4,Women!$B$3:$V$150,21,FALSE))</f>
        <v>1</v>
      </c>
      <c r="K4" t="s">
        <v>914</v>
      </c>
      <c r="L4" s="14">
        <f>VLOOKUP(K4,Women!$B$3:$T$150,19,FALSE)</f>
        <v>386</v>
      </c>
      <c r="M4" s="14">
        <f>IF(L4=0," ",VLOOKUP(K4,Women!$B$3:$V$150,21,FALSE))</f>
        <v>3</v>
      </c>
      <c r="N4" s="7" t="s">
        <v>127</v>
      </c>
      <c r="O4" s="14">
        <f>VLOOKUP(N4,Women!$B$3:$T$115,19,FALSE)</f>
        <v>350</v>
      </c>
      <c r="P4" s="14">
        <f>IF(O4=0," ",VLOOKUP(N4,Women!$B$3:$V$115,21,FALSE))</f>
        <v>7</v>
      </c>
      <c r="Q4" s="7" t="s">
        <v>126</v>
      </c>
      <c r="R4" s="14">
        <f>VLOOKUP(Q4,Women!$B$3:$T$120,19,FALSE)</f>
        <v>338</v>
      </c>
      <c r="S4" s="14">
        <f>IF(R4=0," ",VLOOKUP(Q4,Women!$B$3:$V$120,21,FALSE))</f>
        <v>10</v>
      </c>
      <c r="T4" s="7" t="s">
        <v>237</v>
      </c>
      <c r="U4" s="14">
        <f>VLOOKUP(T4,Women!$B$3:$T$130,19,FALSE)</f>
        <v>343</v>
      </c>
      <c r="V4" s="14">
        <f>IF(U4=0," ",VLOOKUP(T4,Women!$B$3:$V$130,21,FALSE))</f>
        <v>8</v>
      </c>
      <c r="W4" s="7" t="s">
        <v>300</v>
      </c>
      <c r="X4" s="14">
        <f>VLOOKUP(W4,Women!$B$3:$T$106,19,FALSE)</f>
        <v>80</v>
      </c>
      <c r="Y4" s="14">
        <f>IF(X4=0," ",VLOOKUP(W4,Women!$B$3:$V$106,21,FALSE))</f>
        <v>28</v>
      </c>
    </row>
    <row r="5" spans="1:25">
      <c r="B5" s="61" t="s">
        <v>1138</v>
      </c>
      <c r="C5" s="14">
        <f>VLOOKUP(B5,Women!$B$3:$T$150,19,FALSE)</f>
        <v>80</v>
      </c>
      <c r="D5" s="14">
        <f>IF(C5=0," ",VLOOKUP(B5,Women!$B$3:$V$150,21,FALSE))</f>
        <v>29</v>
      </c>
      <c r="E5" s="7" t="s">
        <v>910</v>
      </c>
      <c r="F5" s="14">
        <f>VLOOKUP(E5,Women!$B$3:$T$115,19,FALSE)</f>
        <v>326</v>
      </c>
      <c r="G5" s="14">
        <f>IF(F5=0," ",VLOOKUP(E5,Women!$B$3:$V$115,21,FALSE))</f>
        <v>12</v>
      </c>
      <c r="H5" s="3" t="s">
        <v>224</v>
      </c>
      <c r="I5" s="14">
        <f>VLOOKUP(H5,Women!$B$3:$T$150,19,FALSE)</f>
        <v>372</v>
      </c>
      <c r="J5" s="14">
        <f>IF(I5=0," ",VLOOKUP(H5,Women!$B$3:$V$150,21,FALSE))</f>
        <v>5</v>
      </c>
      <c r="K5" s="7" t="s">
        <v>125</v>
      </c>
      <c r="L5" s="14">
        <f>VLOOKUP(K5,Women!$B$3:$T$150,19,FALSE)</f>
        <v>271</v>
      </c>
      <c r="M5" s="14">
        <f>IF(L5=0," ",VLOOKUP(K5,Women!$B$3:$V$150,21,FALSE))</f>
        <v>16</v>
      </c>
      <c r="N5" s="7" t="s">
        <v>122</v>
      </c>
      <c r="O5" s="14">
        <f>VLOOKUP(N5,Women!$B$3:$T$115,19,FALSE)</f>
        <v>126</v>
      </c>
      <c r="P5" s="14">
        <f>IF(O5=0," ",VLOOKUP(N5,Women!$B$3:$V$115,21,FALSE))</f>
        <v>23</v>
      </c>
      <c r="Q5" s="7" t="s">
        <v>225</v>
      </c>
      <c r="R5" s="14">
        <f>VLOOKUP(Q5,Women!$B$3:$T$120,19,FALSE)</f>
        <v>323</v>
      </c>
      <c r="S5" s="14">
        <f>IF(R5=0," ",VLOOKUP(Q5,Women!$B$3:$V$120,21,FALSE))</f>
        <v>13</v>
      </c>
      <c r="T5" s="7" t="s">
        <v>133</v>
      </c>
      <c r="U5" s="14">
        <f>VLOOKUP(T5,Women!$B$3:$T$130,19,FALSE)</f>
        <v>330</v>
      </c>
      <c r="V5" s="14">
        <f>IF(U5=0," ",VLOOKUP(T5,Women!$B$3:$V$130,21,FALSE))</f>
        <v>11</v>
      </c>
      <c r="W5" s="7" t="s">
        <v>297</v>
      </c>
      <c r="X5" s="14">
        <f>VLOOKUP(W5,Women!$B$3:$T$106,19,FALSE)</f>
        <v>37</v>
      </c>
      <c r="Y5" s="14">
        <f>IF(X5=0," ",VLOOKUP(W5,Women!$B$3:$V$106,21,FALSE))</f>
        <v>45</v>
      </c>
    </row>
    <row r="6" spans="1:25">
      <c r="B6" s="61" t="s">
        <v>953</v>
      </c>
      <c r="C6" s="14">
        <f>VLOOKUP(B6,Women!$B$3:$T$150,19,FALSE)</f>
        <v>58</v>
      </c>
      <c r="D6" s="14">
        <f>IF(C6=0," ",VLOOKUP(B6,Women!$B$3:$V$150,21,FALSE))</f>
        <v>31</v>
      </c>
      <c r="E6" s="7" t="s">
        <v>136</v>
      </c>
      <c r="F6" s="14">
        <f>VLOOKUP(E6,Women!$B$3:$T$115,19,FALSE)</f>
        <v>57</v>
      </c>
      <c r="G6" s="14">
        <f>IF(F6=0," ",VLOOKUP(E6,Women!$B$3:$V$115,21,FALSE))</f>
        <v>33</v>
      </c>
      <c r="H6" s="61" t="s">
        <v>874</v>
      </c>
      <c r="I6" s="14">
        <f>VLOOKUP(H6,Women!$B$3:$T$150,19,FALSE)</f>
        <v>355</v>
      </c>
      <c r="J6" s="14">
        <f>IF(I6=0," ",VLOOKUP(H6,Women!$B$3:$V$150,21,FALSE))</f>
        <v>6</v>
      </c>
      <c r="K6" t="s">
        <v>946</v>
      </c>
      <c r="L6" s="14">
        <f>VLOOKUP(K6,Women!$B$3:$T$150,19,FALSE)</f>
        <v>246</v>
      </c>
      <c r="M6" s="14">
        <f>IF(L6=0," ",VLOOKUP(K6,Women!$B$3:$V$150,21,FALSE))</f>
        <v>20</v>
      </c>
      <c r="N6" s="7" t="s">
        <v>485</v>
      </c>
      <c r="O6" s="14">
        <f>VLOOKUP(N6,Women!$B$3:$T$115,19,FALSE)</f>
        <v>0</v>
      </c>
      <c r="P6" s="14" t="str">
        <f>IF(O6=0," ",VLOOKUP(N6,Women!$B$3:$V$115,21,FALSE))</f>
        <v xml:space="preserve"> </v>
      </c>
      <c r="Q6" s="7" t="s">
        <v>301</v>
      </c>
      <c r="R6" s="14">
        <f>VLOOKUP(Q6,Women!$B$3:$T$120,19,FALSE)</f>
        <v>307</v>
      </c>
      <c r="S6" s="14">
        <f>IF(R6=0," ",VLOOKUP(Q6,Women!$B$3:$V$120,21,FALSE))</f>
        <v>15</v>
      </c>
      <c r="T6" t="s">
        <v>193</v>
      </c>
      <c r="U6" s="14">
        <f>VLOOKUP(T6,Women!$B$3:$T$130,19,FALSE)</f>
        <v>0</v>
      </c>
      <c r="V6" s="14" t="str">
        <f>IF(U6=0," ",VLOOKUP(T6,Women!$B$3:$V$130,21,FALSE))</f>
        <v xml:space="preserve"> </v>
      </c>
      <c r="W6" t="s">
        <v>791</v>
      </c>
      <c r="X6" s="14">
        <f>VLOOKUP(W6,Women!$B$3:$T$106,19,FALSE)</f>
        <v>0</v>
      </c>
    </row>
    <row r="7" spans="1:25">
      <c r="B7" s="61" t="s">
        <v>996</v>
      </c>
      <c r="C7" s="14">
        <f>VLOOKUP(B7,Women!$B$3:$T$150,19,FALSE)</f>
        <v>58</v>
      </c>
      <c r="D7" s="14">
        <f>IF(C7=0," ",VLOOKUP(B7,Women!$B$3:$V$150,21,FALSE))</f>
        <v>32</v>
      </c>
      <c r="E7" s="7" t="s">
        <v>994</v>
      </c>
      <c r="F7" s="14">
        <f>VLOOKUP(E7,Women!$B$3:$T$115,19,FALSE)</f>
        <v>32</v>
      </c>
      <c r="G7" s="14">
        <f>IF(F7=0," ",VLOOKUP(E7,Women!$B$3:$V$115,21,FALSE))</f>
        <v>49</v>
      </c>
      <c r="H7" t="s">
        <v>926</v>
      </c>
      <c r="I7" s="14">
        <f>VLOOKUP(H7,Women!$B$3:$T$150,19,FALSE)</f>
        <v>343</v>
      </c>
      <c r="J7" s="14">
        <f>IF(I7=0," ",VLOOKUP(H7,Women!$B$3:$V$150,21,FALSE))</f>
        <v>9</v>
      </c>
      <c r="K7" t="s">
        <v>945</v>
      </c>
      <c r="L7" s="14">
        <f>VLOOKUP(K7,Women!$B$3:$T$150,19,FALSE)</f>
        <v>109</v>
      </c>
      <c r="M7" s="14">
        <f>IF(L7=0," ",VLOOKUP(K7,Women!$B$3:$V$150,21,FALSE))</f>
        <v>25</v>
      </c>
      <c r="N7" s="7" t="s">
        <v>132</v>
      </c>
      <c r="O7" s="14">
        <f>VLOOKUP(N7,Women!$B$3:$T$115,19,FALSE)</f>
        <v>0</v>
      </c>
      <c r="P7" s="14" t="str">
        <f>IF(O7=0," ",VLOOKUP(N7,Women!$B$3:$V$115,21,FALSE))</f>
        <v xml:space="preserve"> </v>
      </c>
      <c r="Q7" s="7" t="s">
        <v>848</v>
      </c>
      <c r="R7" s="14">
        <f>VLOOKUP(Q7,Women!$B$3:$T$120,19,FALSE)</f>
        <v>240</v>
      </c>
      <c r="S7" s="14">
        <f>IF(R7=0," ",VLOOKUP(Q7,Women!$B$3:$V$120,21,FALSE))</f>
        <v>21</v>
      </c>
      <c r="T7" s="7" t="s">
        <v>459</v>
      </c>
      <c r="U7" s="14">
        <f>VLOOKUP(T7,Women!$B$3:$T$130,19,FALSE)</f>
        <v>0</v>
      </c>
      <c r="V7" s="14" t="str">
        <f>IF(U7=0," ",VLOOKUP(T7,Women!$B$3:$V$130,21,FALSE))</f>
        <v xml:space="preserve"> </v>
      </c>
    </row>
    <row r="8" spans="1:25">
      <c r="B8" s="61" t="s">
        <v>969</v>
      </c>
      <c r="C8" s="14">
        <f>VLOOKUP(B8,Women!$B$3:$T$150,19,FALSE)</f>
        <v>49</v>
      </c>
      <c r="D8" s="14">
        <f>IF(C8=0," ",VLOOKUP(B8,Women!$B$3:$V$150,21,FALSE))</f>
        <v>34</v>
      </c>
      <c r="E8" t="s">
        <v>858</v>
      </c>
      <c r="F8" s="14">
        <f>VLOOKUP(E8,Women!$B$3:$T$115,19,FALSE)</f>
        <v>0</v>
      </c>
      <c r="G8" s="14" t="str">
        <f>IF(F8=0," ",VLOOKUP(E8,Women!$B$3:$V$115,21,FALSE))</f>
        <v xml:space="preserve"> </v>
      </c>
      <c r="H8" s="7" t="s">
        <v>916</v>
      </c>
      <c r="I8" s="14">
        <f>VLOOKUP(H8,Women!$B$3:$T$150,19,FALSE)</f>
        <v>315</v>
      </c>
      <c r="J8" s="14">
        <f>IF(I8=0," ",VLOOKUP(H8,Women!$B$3:$V$150,21,FALSE))</f>
        <v>14</v>
      </c>
      <c r="K8" s="3" t="s">
        <v>1005</v>
      </c>
      <c r="L8" s="14">
        <f>VLOOKUP(K8,Women!$B$3:$T$150,19,FALSE)</f>
        <v>87</v>
      </c>
      <c r="M8" s="14">
        <f>IF(L8=0," ",VLOOKUP(K8,Women!$B$3:$V$150,21,FALSE))</f>
        <v>27</v>
      </c>
      <c r="N8" s="7" t="s">
        <v>455</v>
      </c>
      <c r="O8" s="14">
        <f>VLOOKUP(N8,Women!$B$3:$T$115,19,FALSE)</f>
        <v>0</v>
      </c>
      <c r="P8" s="14" t="str">
        <f>IF(O8=0," ",VLOOKUP(N8,Women!$B$3:$V$115,21,FALSE))</f>
        <v xml:space="preserve"> </v>
      </c>
      <c r="Q8" s="7" t="s">
        <v>289</v>
      </c>
      <c r="R8" s="14">
        <f>VLOOKUP(Q8,Women!$B$3:$T$120,19,FALSE)</f>
        <v>158</v>
      </c>
      <c r="S8" s="14">
        <f>IF(R8=0," ",VLOOKUP(Q8,Women!$B$3:$V$120,21,FALSE))</f>
        <v>22</v>
      </c>
      <c r="T8" s="7" t="s">
        <v>393</v>
      </c>
      <c r="U8" s="14">
        <f>VLOOKUP(T8,Women!$B$3:$T$130,19,FALSE)</f>
        <v>0</v>
      </c>
      <c r="V8" s="14" t="str">
        <f>IF(U8=0," ",VLOOKUP(T8,Women!$B$3:$V$130,21,FALSE))</f>
        <v xml:space="preserve"> </v>
      </c>
    </row>
    <row r="9" spans="1:25">
      <c r="B9" s="61" t="s">
        <v>1157</v>
      </c>
      <c r="C9" s="14">
        <f>VLOOKUP(B9,Women!$B$3:$T$150,19,FALSE)</f>
        <v>41</v>
      </c>
      <c r="D9" s="14">
        <f>IF(C9=0," ",VLOOKUP(B9,Women!$B$3:$V$150,21,FALSE))</f>
        <v>40</v>
      </c>
      <c r="E9" s="7" t="s">
        <v>847</v>
      </c>
      <c r="F9" s="14">
        <f>VLOOKUP(E9,Women!$B$3:$T$115,19,FALSE)</f>
        <v>0</v>
      </c>
      <c r="G9" s="14" t="str">
        <f>IF(F9=0," ",VLOOKUP(E9,Women!$B$3:$V$115,21,FALSE))</f>
        <v xml:space="preserve"> </v>
      </c>
      <c r="H9" s="7" t="s">
        <v>897</v>
      </c>
      <c r="I9" s="14">
        <f>VLOOKUP(H9,Women!$B$3:$T$150,19,FALSE)</f>
        <v>270</v>
      </c>
      <c r="J9" s="14">
        <f>IF(I9=0," ",VLOOKUP(H9,Women!$B$3:$V$150,21,FALSE))</f>
        <v>17</v>
      </c>
      <c r="K9" t="s">
        <v>120</v>
      </c>
      <c r="L9" s="14">
        <f>VLOOKUP(K9,Women!$B$3:$T$150,19,FALSE)</f>
        <v>48</v>
      </c>
      <c r="M9" s="14">
        <f>IF(L9=0," ",VLOOKUP(K9,Women!$B$3:$V$150,21,FALSE))</f>
        <v>35</v>
      </c>
      <c r="N9" s="7" t="s">
        <v>790</v>
      </c>
      <c r="O9" s="14">
        <f>VLOOKUP(N9,Women!$B$3:$T$115,19,FALSE)</f>
        <v>0</v>
      </c>
      <c r="P9" s="14" t="str">
        <f>IF(O9=0," ",VLOOKUP(N9,Women!$B$3:$V$115,21,FALSE))</f>
        <v xml:space="preserve"> </v>
      </c>
      <c r="Q9" t="s">
        <v>124</v>
      </c>
      <c r="R9" s="14">
        <f>VLOOKUP(Q9,Women!$B$3:$T$120,19,FALSE)</f>
        <v>92</v>
      </c>
      <c r="S9" s="14">
        <f>IF(R9=0," ",VLOOKUP(Q9,Women!$B$3:$V$120,21,FALSE))</f>
        <v>26</v>
      </c>
      <c r="T9" t="s">
        <v>458</v>
      </c>
      <c r="U9" s="14">
        <f>VLOOKUP(T9,Women!$B$3:$T$130,19,FALSE)</f>
        <v>0</v>
      </c>
      <c r="V9" s="14" t="str">
        <f>IF(U9=0," ",VLOOKUP(T9,Women!$B$3:$V$130,21,FALSE))</f>
        <v xml:space="preserve"> </v>
      </c>
    </row>
    <row r="10" spans="1:25">
      <c r="B10" s="7" t="s">
        <v>787</v>
      </c>
      <c r="C10" s="14">
        <f>VLOOKUP(B10,Women!$B$3:$T$150,19,FALSE)</f>
        <v>36</v>
      </c>
      <c r="D10" s="14">
        <f>IF(C10=0," ",VLOOKUP(B10,Women!$B$3:$V$150,21,FALSE))</f>
        <v>47</v>
      </c>
      <c r="E10" s="7" t="s">
        <v>457</v>
      </c>
      <c r="F10" s="14">
        <f>VLOOKUP(E10,Women!$B$3:$T$115,19,FALSE)</f>
        <v>0</v>
      </c>
      <c r="G10" s="14" t="str">
        <f>IF(F10=0," ",VLOOKUP(E10,Women!$B$3:$V$115,21,FALSE))</f>
        <v xml:space="preserve"> </v>
      </c>
      <c r="H10" s="7" t="s">
        <v>390</v>
      </c>
      <c r="I10" s="14">
        <f>VLOOKUP(H10,Women!$B$3:$T$150,19,FALSE)</f>
        <v>268</v>
      </c>
      <c r="J10" s="14">
        <f>IF(I10=0," ",VLOOKUP(H10,Women!$B$3:$V$150,21,FALSE))</f>
        <v>18</v>
      </c>
      <c r="K10" s="3" t="s">
        <v>131</v>
      </c>
      <c r="L10" s="14">
        <f>VLOOKUP(K10,Women!$B$3:$T$150,19,FALSE)</f>
        <v>46</v>
      </c>
      <c r="M10" s="14">
        <f>IF(L10=0," ",VLOOKUP(K10,Women!$B$3:$V$150,21,FALSE))</f>
        <v>36</v>
      </c>
      <c r="N10" s="7" t="s">
        <v>336</v>
      </c>
      <c r="O10" s="14">
        <f>VLOOKUP(N10,Women!$B$3:$T$115,19,FALSE)</f>
        <v>0</v>
      </c>
      <c r="P10" s="14" t="str">
        <f>IF(O10=0," ",VLOOKUP(N10,Women!$B$3:$V$115,21,FALSE))</f>
        <v xml:space="preserve"> </v>
      </c>
      <c r="Q10" s="7" t="s">
        <v>386</v>
      </c>
      <c r="R10" s="14">
        <f>VLOOKUP(Q10,Women!$B$3:$T$120,19,FALSE)</f>
        <v>46</v>
      </c>
      <c r="S10" s="14">
        <f>IF(R10=0," ",VLOOKUP(Q10,Women!$B$3:$V$120,21,FALSE))</f>
        <v>37</v>
      </c>
    </row>
    <row r="11" spans="1:25">
      <c r="B11" s="61" t="s">
        <v>943</v>
      </c>
      <c r="C11" s="14">
        <f>VLOOKUP(B11,Women!$B$3:$T$150,19,FALSE)</f>
        <v>25</v>
      </c>
      <c r="D11" s="14">
        <f>IF(C11=0," ",VLOOKUP(B11,Women!$B$3:$V$150,21,FALSE))</f>
        <v>50</v>
      </c>
      <c r="E11" s="7" t="s">
        <v>785</v>
      </c>
      <c r="F11" s="14">
        <f>VLOOKUP(E11,Women!$B$3:$T$115,19,FALSE)</f>
        <v>0</v>
      </c>
      <c r="G11" s="14" t="str">
        <f>IF(F11=0," ",VLOOKUP(E11,Women!$B$3:$V$115,21,FALSE))</f>
        <v xml:space="preserve"> </v>
      </c>
      <c r="H11" t="s">
        <v>927</v>
      </c>
      <c r="I11" s="14">
        <f>VLOOKUP(H11,Women!$B$3:$T$150,19,FALSE)</f>
        <v>255</v>
      </c>
      <c r="J11" s="14">
        <f>IF(I11=0," ",VLOOKUP(H11,Women!$B$3:$V$150,21,FALSE))</f>
        <v>19</v>
      </c>
      <c r="K11" s="3" t="s">
        <v>970</v>
      </c>
      <c r="L11" s="14">
        <f>VLOOKUP(K11,Women!$B$3:$T$150,19,FALSE)</f>
        <v>44</v>
      </c>
      <c r="M11" s="14">
        <f>IF(L11=0," ",VLOOKUP(K11,Women!$B$3:$V$150,21,FALSE))</f>
        <v>38</v>
      </c>
      <c r="N11" s="7" t="s">
        <v>392</v>
      </c>
      <c r="O11" s="14">
        <f>VLOOKUP(N11,Women!$B$3:$T$115,19,FALSE)</f>
        <v>0</v>
      </c>
      <c r="P11" s="14" t="str">
        <f>IF(O11=0," ",VLOOKUP(N11,Women!$B$3:$V$115,21,FALSE))</f>
        <v xml:space="preserve"> </v>
      </c>
      <c r="Q11" s="7" t="s">
        <v>258</v>
      </c>
      <c r="R11" s="14">
        <f>VLOOKUP(Q11,Women!$B$3:$T$120,19,FALSE)</f>
        <v>0</v>
      </c>
      <c r="S11" s="14" t="str">
        <f>IF(R11=0," ",VLOOKUP(Q11,Women!$B$3:$V$120,21,FALSE))</f>
        <v xml:space="preserve"> </v>
      </c>
    </row>
    <row r="12" spans="1:25">
      <c r="B12" s="3" t="s">
        <v>800</v>
      </c>
      <c r="C12" s="14">
        <f>VLOOKUP(B12,Women!$B$3:$T$150,19,FALSE)</f>
        <v>0</v>
      </c>
      <c r="D12" s="14" t="str">
        <f>IF(C12=0," ",VLOOKUP(B12,Women!$B$3:$V$150,21,FALSE))</f>
        <v xml:space="preserve"> </v>
      </c>
      <c r="E12" t="s">
        <v>314</v>
      </c>
      <c r="F12" s="14">
        <f>VLOOKUP(E12,Women!$B$3:$T$115,19,FALSE)</f>
        <v>0</v>
      </c>
      <c r="G12" s="14" t="str">
        <f>IF(F12=0," ",VLOOKUP(E12,Women!$B$3:$V$115,21,FALSE))</f>
        <v xml:space="preserve"> </v>
      </c>
      <c r="H12" t="s">
        <v>883</v>
      </c>
      <c r="I12" s="14">
        <f>VLOOKUP(H12,Women!$B$3:$T$150,19,FALSE)</f>
        <v>114</v>
      </c>
      <c r="J12" s="14">
        <f>IF(I12=0," ",VLOOKUP(H12,Women!$B$3:$V$150,21,FALSE))</f>
        <v>24</v>
      </c>
      <c r="K12" t="s">
        <v>204</v>
      </c>
      <c r="L12" s="14">
        <f>VLOOKUP(K12,Women!$B$3:$T$150,19,FALSE)</f>
        <v>44</v>
      </c>
      <c r="M12" s="14">
        <f>IF(L12=0," ",VLOOKUP(K12,Women!$B$3:$V$150,21,FALSE))</f>
        <v>39</v>
      </c>
      <c r="N12" s="7" t="s">
        <v>896</v>
      </c>
      <c r="O12" s="14">
        <f>VLOOKUP(N12,Women!$B$3:$T$115,19,FALSE)</f>
        <v>0</v>
      </c>
      <c r="P12" s="14" t="str">
        <f>IF(O12=0," ",VLOOKUP(N12,Women!$B$3:$V$115,21,FALSE))</f>
        <v xml:space="preserve"> </v>
      </c>
      <c r="Q12" s="7" t="s">
        <v>405</v>
      </c>
      <c r="R12" s="14">
        <f>VLOOKUP(Q12,Women!$B$3:$T$120,19,FALSE)</f>
        <v>0</v>
      </c>
      <c r="S12" s="14" t="str">
        <f>IF(R12=0," ",VLOOKUP(Q12,Women!$B$3:$V$120,21,FALSE))</f>
        <v xml:space="preserve"> </v>
      </c>
    </row>
    <row r="13" spans="1:25">
      <c r="B13" s="7" t="s">
        <v>844</v>
      </c>
      <c r="C13" s="14">
        <f>VLOOKUP(B13,Women!$B$3:$T$150,19,FALSE)</f>
        <v>0</v>
      </c>
      <c r="D13" s="14" t="str">
        <f>IF(C13=0," ",VLOOKUP(B13,Women!$B$3:$V$150,21,FALSE))</f>
        <v xml:space="preserve"> </v>
      </c>
      <c r="E13" s="7" t="s">
        <v>257</v>
      </c>
      <c r="F13" s="14">
        <f>VLOOKUP(E13,Women!$B$3:$T$115,19,FALSE)</f>
        <v>0</v>
      </c>
      <c r="G13" s="14" t="str">
        <f>IF(F13=0," ",VLOOKUP(E13,Women!$B$3:$V$115,21,FALSE))</f>
        <v xml:space="preserve"> </v>
      </c>
      <c r="H13" s="7" t="s">
        <v>1008</v>
      </c>
      <c r="I13" s="14">
        <f>VLOOKUP(H13,Women!$B$3:$T$150,19,FALSE)</f>
        <v>73</v>
      </c>
      <c r="J13" s="14">
        <f>IF(I13=0," ",VLOOKUP(H13,Women!$B$3:$V$150,21,FALSE))</f>
        <v>30</v>
      </c>
      <c r="K13" s="7" t="s">
        <v>135</v>
      </c>
      <c r="L13" s="14">
        <f>VLOOKUP(K13,Women!$B$3:$T$150,19,FALSE)</f>
        <v>40</v>
      </c>
      <c r="M13" s="14">
        <f>IF(L13=0," ",VLOOKUP(K13,Women!$B$3:$V$150,21,FALSE))</f>
        <v>41</v>
      </c>
      <c r="N13" s="7"/>
      <c r="P13" s="14" t="str">
        <f>IF(O13=0," ",VLOOKUP(N13,Women!$B$3:$V$106,21,FALSE))</f>
        <v xml:space="preserve"> </v>
      </c>
      <c r="Q13" s="7" t="s">
        <v>296</v>
      </c>
      <c r="R13" s="14">
        <f>VLOOKUP(Q13,Women!$B$3:$T$120,19,FALSE)</f>
        <v>0</v>
      </c>
      <c r="S13" s="14" t="str">
        <f>IF(R13=0," ",VLOOKUP(Q13,Women!$B$3:$V$120,21,FALSE))</f>
        <v xml:space="preserve"> </v>
      </c>
    </row>
    <row r="14" spans="1:25">
      <c r="B14" s="7" t="s">
        <v>845</v>
      </c>
      <c r="C14" s="14">
        <f>VLOOKUP(B14,Women!$B$3:$T$150,19,FALSE)</f>
        <v>0</v>
      </c>
      <c r="D14" s="14" t="str">
        <f>IF(C14=0," ",VLOOKUP(B14,Women!$B$3:$V$150,21,FALSE))</f>
        <v xml:space="preserve"> </v>
      </c>
      <c r="E14" s="7" t="s">
        <v>385</v>
      </c>
      <c r="F14" s="14">
        <f>VLOOKUP(E14,Women!$B$3:$T$115,19,FALSE)</f>
        <v>0</v>
      </c>
      <c r="G14" s="14" t="str">
        <f>IF(F14=0," ",VLOOKUP(E14,Women!$B$3:$V$115,21,FALSE))</f>
        <v xml:space="preserve"> </v>
      </c>
      <c r="H14" t="s">
        <v>795</v>
      </c>
      <c r="I14" s="14">
        <f>VLOOKUP(H14,Women!$B$3:$T$150,19,FALSE)</f>
        <v>37</v>
      </c>
      <c r="J14" s="14">
        <f>IF(I14=0," ",VLOOKUP(H14,Women!$B$3:$V$150,21,FALSE))</f>
        <v>44</v>
      </c>
      <c r="K14" s="3" t="s">
        <v>302</v>
      </c>
      <c r="L14" s="14">
        <f>VLOOKUP(K14,Women!$B$3:$T$150,19,FALSE)</f>
        <v>40</v>
      </c>
      <c r="M14" s="14">
        <f>IF(L14=0," ",VLOOKUP(K14,Women!$B$3:$V$150,21,FALSE))</f>
        <v>42</v>
      </c>
      <c r="N14" s="7"/>
      <c r="P14" s="14" t="str">
        <f>IF(O14=0," ",VLOOKUP(N14,Women!$B$3:$V$106,21,FALSE))</f>
        <v xml:space="preserve"> </v>
      </c>
      <c r="Q14" s="7" t="s">
        <v>898</v>
      </c>
      <c r="R14" s="14">
        <f>VLOOKUP(Q14,Women!$B$3:$T$120,19,FALSE)</f>
        <v>0</v>
      </c>
      <c r="S14" s="14" t="str">
        <f>IF(R14=0," ",VLOOKUP(Q14,Women!$B$3:$V$120,21,FALSE))</f>
        <v xml:space="preserve"> </v>
      </c>
    </row>
    <row r="15" spans="1:25">
      <c r="B15" s="3" t="s">
        <v>421</v>
      </c>
      <c r="C15" s="14">
        <f>VLOOKUP(B15,Women!$B$3:$T$150,19,FALSE)</f>
        <v>0</v>
      </c>
      <c r="D15" s="14" t="str">
        <f>IF(C15=0," ",VLOOKUP(B15,Women!$B$3:$V$150,21,FALSE))</f>
        <v xml:space="preserve"> </v>
      </c>
      <c r="E15" s="7" t="s">
        <v>259</v>
      </c>
      <c r="F15" s="14">
        <f>VLOOKUP(E15,Women!$B$3:$T$115,19,FALSE)</f>
        <v>0</v>
      </c>
      <c r="G15" s="14" t="str">
        <f>IF(F15=0," ",VLOOKUP(E15,Women!$B$3:$V$115,21,FALSE))</f>
        <v xml:space="preserve"> </v>
      </c>
      <c r="H15" s="7" t="s">
        <v>793</v>
      </c>
      <c r="I15" s="14">
        <f>VLOOKUP(H15,Women!$B$3:$T$150,19,FALSE)</f>
        <v>0</v>
      </c>
      <c r="J15" s="14" t="str">
        <f>IF(I15=0," ",VLOOKUP(H15,Women!$B$3:$V$150,21,FALSE))</f>
        <v xml:space="preserve"> </v>
      </c>
      <c r="K15" s="3" t="s">
        <v>1158</v>
      </c>
      <c r="L15" s="14">
        <f>VLOOKUP(K15,Women!$B$3:$T$150,19,FALSE)</f>
        <v>40</v>
      </c>
      <c r="M15" s="14">
        <f>IF(L15=0," ",VLOOKUP(K15,Women!$B$3:$V$150,21,FALSE))</f>
        <v>43</v>
      </c>
      <c r="N15" s="7"/>
      <c r="P15" s="14" t="str">
        <f>IF(O15=0," ",VLOOKUP(N15,Women!$B$3:$V$106,21,FALSE))</f>
        <v xml:space="preserve"> </v>
      </c>
      <c r="Q15" t="s">
        <v>456</v>
      </c>
      <c r="R15" s="14">
        <f>VLOOKUP(Q15,Women!$B$3:$T$120,19,FALSE)</f>
        <v>0</v>
      </c>
      <c r="S15" s="14" t="str">
        <f>IF(R15=0," ",VLOOKUP(Q15,Women!$B$3:$V$120,21,FALSE))</f>
        <v xml:space="preserve"> </v>
      </c>
    </row>
    <row r="16" spans="1:25">
      <c r="B16" s="3" t="s">
        <v>846</v>
      </c>
      <c r="C16" s="14">
        <f>VLOOKUP(B16,Women!$B$3:$T$150,19,FALSE)</f>
        <v>0</v>
      </c>
      <c r="D16" s="14" t="str">
        <f>IF(C16=0," ",VLOOKUP(B16,Women!$B$3:$V$150,21,FALSE))</f>
        <v xml:space="preserve"> </v>
      </c>
      <c r="E16" s="7" t="s">
        <v>501</v>
      </c>
      <c r="F16" s="14">
        <f>VLOOKUP(E16,Women!$B$3:$T$115,19,FALSE)</f>
        <v>0</v>
      </c>
      <c r="G16" s="14" t="str">
        <f>IF(F16=0," ",VLOOKUP(E16,Women!$B$3:$V$115,21,FALSE))</f>
        <v xml:space="preserve"> </v>
      </c>
      <c r="H16" s="3" t="s">
        <v>128</v>
      </c>
      <c r="I16" s="14">
        <f>VLOOKUP(H16,Women!$B$3:$T$150,19,FALSE)</f>
        <v>0</v>
      </c>
      <c r="J16" s="14" t="str">
        <f>IF(I16=0," ",VLOOKUP(H16,Women!$B$3:$V$150,21,FALSE))</f>
        <v xml:space="preserve"> </v>
      </c>
      <c r="K16" s="7" t="s">
        <v>461</v>
      </c>
      <c r="L16" s="14">
        <f>VLOOKUP(K16,Women!$B$3:$T$150,19,FALSE)</f>
        <v>37</v>
      </c>
      <c r="M16" s="14">
        <f>IF(L16=0," ",VLOOKUP(K16,Women!$B$3:$V$150,21,FALSE))</f>
        <v>46</v>
      </c>
      <c r="N16" s="7"/>
      <c r="P16" s="14" t="str">
        <f>IF(O16=0," ",VLOOKUP(N16,Women!$B$3:$V$106,21,FALSE))</f>
        <v xml:space="preserve"> </v>
      </c>
      <c r="Q16" s="7" t="s">
        <v>395</v>
      </c>
      <c r="R16" s="14">
        <f>VLOOKUP(Q16,Women!$B$3:$T$120,19,FALSE)</f>
        <v>0</v>
      </c>
      <c r="S16" s="14" t="str">
        <f>IF(R16=0," ",VLOOKUP(Q16,Women!$B$3:$V$120,21,FALSE))</f>
        <v xml:space="preserve"> </v>
      </c>
    </row>
    <row r="17" spans="2:17">
      <c r="B17" s="7" t="s">
        <v>792</v>
      </c>
      <c r="C17" s="14">
        <f>VLOOKUP(B17,Women!$B$3:$T$150,19,FALSE)</f>
        <v>0</v>
      </c>
      <c r="D17" s="14" t="str">
        <f>IF(C17=0," ",VLOOKUP(B17,Women!$B$3:$V$150,21,FALSE))</f>
        <v xml:space="preserve"> </v>
      </c>
      <c r="E17" s="7" t="s">
        <v>210</v>
      </c>
      <c r="F17" s="14">
        <f>VLOOKUP(E17,Women!$B$3:$T$115,19,FALSE)</f>
        <v>0</v>
      </c>
      <c r="G17" s="14" t="str">
        <f>IF(F17=0," ",VLOOKUP(E17,Women!$B$3:$V$115,21,FALSE))</f>
        <v xml:space="preserve"> </v>
      </c>
      <c r="H17" s="3" t="s">
        <v>318</v>
      </c>
      <c r="I17" s="14">
        <f>VLOOKUP(H17,Women!$B$3:$T$150,19,FALSE)</f>
        <v>0</v>
      </c>
      <c r="J17" s="14" t="str">
        <f>IF(I17=0," ",VLOOKUP(H17,Women!$B$3:$V$150,21,FALSE))</f>
        <v xml:space="preserve"> </v>
      </c>
      <c r="K17" s="7" t="s">
        <v>1134</v>
      </c>
      <c r="L17" s="14">
        <f>VLOOKUP(K17,Women!$B$3:$T$150,19,FALSE)</f>
        <v>34</v>
      </c>
      <c r="M17" s="14">
        <f>IF(L17=0," ",VLOOKUP(K17,Women!$B$3:$V$150,21,FALSE))</f>
        <v>48</v>
      </c>
      <c r="N17" s="7"/>
    </row>
    <row r="18" spans="2:17">
      <c r="B18" s="7" t="s">
        <v>498</v>
      </c>
      <c r="C18" s="14">
        <f>VLOOKUP(B18,Women!$B$3:$T$150,19,FALSE)</f>
        <v>0</v>
      </c>
      <c r="D18" s="14" t="str">
        <f>IF(C18=0," ",VLOOKUP(B18,Women!$B$3:$V$150,21,FALSE))</f>
        <v xml:space="preserve"> </v>
      </c>
      <c r="H18" s="3" t="s">
        <v>256</v>
      </c>
      <c r="I18" s="14">
        <f>VLOOKUP(H18,Women!$B$3:$T$150,19,FALSE)</f>
        <v>0</v>
      </c>
      <c r="J18" s="14" t="str">
        <f>IF(I18=0," ",VLOOKUP(H18,Women!$B$3:$V$150,21,FALSE))</f>
        <v xml:space="preserve"> </v>
      </c>
      <c r="K18" s="7" t="s">
        <v>214</v>
      </c>
      <c r="L18" s="14">
        <f>VLOOKUP(K18,Women!$B$3:$T$150,19,FALSE)</f>
        <v>0</v>
      </c>
      <c r="M18" s="14" t="str">
        <f>IF(L18=0," ",VLOOKUP(K18,Women!$B$3:$V$150,21,FALSE))</f>
        <v xml:space="preserve"> </v>
      </c>
      <c r="N18" s="7"/>
    </row>
    <row r="19" spans="2:17">
      <c r="B19" s="7" t="s">
        <v>860</v>
      </c>
      <c r="C19" s="14">
        <f>VLOOKUP(B19,Women!$B$3:$T$150,19,FALSE)</f>
        <v>0</v>
      </c>
      <c r="D19" s="14" t="str">
        <f>IF(C19=0," ",VLOOKUP(B19,Women!$B$3:$V$150,21,FALSE))</f>
        <v xml:space="preserve"> </v>
      </c>
      <c r="E19" s="3"/>
      <c r="H19" s="7" t="s">
        <v>796</v>
      </c>
      <c r="I19" s="14">
        <f>VLOOKUP(H19,Women!$B$3:$T$150,19,FALSE)</f>
        <v>0</v>
      </c>
      <c r="J19" s="14" t="str">
        <f>IF(I19=0," ",VLOOKUP(H19,Women!$B$3:$V$150,21,FALSE))</f>
        <v xml:space="preserve"> </v>
      </c>
      <c r="K19" s="7" t="s">
        <v>789</v>
      </c>
      <c r="L19" s="14">
        <f>VLOOKUP(K19,Women!$B$3:$T$150,19,FALSE)</f>
        <v>0</v>
      </c>
      <c r="M19" s="14" t="str">
        <f>IF(L19=0," ",VLOOKUP(K19,Women!$B$3:$V$150,21,FALSE))</f>
        <v xml:space="preserve"> </v>
      </c>
      <c r="N19" s="7"/>
      <c r="Q19" s="7"/>
    </row>
    <row r="20" spans="2:17">
      <c r="B20" s="7" t="s">
        <v>460</v>
      </c>
      <c r="C20" s="14">
        <f>VLOOKUP(B20,Women!$B$3:$T$150,19,FALSE)</f>
        <v>0</v>
      </c>
      <c r="D20" s="14" t="str">
        <f>IF(C20=0," ",VLOOKUP(B20,Women!$B$3:$V$150,21,FALSE))</f>
        <v xml:space="preserve"> </v>
      </c>
      <c r="H20" s="7" t="s">
        <v>853</v>
      </c>
      <c r="I20" s="14">
        <f>VLOOKUP(H20,Women!$B$3:$T$150,19,FALSE)</f>
        <v>0</v>
      </c>
      <c r="J20" s="14" t="str">
        <f>IF(I20=0," ",VLOOKUP(H20,Women!$B$3:$V$150,21,FALSE))</f>
        <v xml:space="preserve"> </v>
      </c>
      <c r="K20" s="7" t="s">
        <v>130</v>
      </c>
      <c r="L20" s="14">
        <f>VLOOKUP(K20,Women!$B$3:$T$150,19,FALSE)</f>
        <v>0</v>
      </c>
      <c r="M20" s="14" t="str">
        <f>IF(L20=0," ",VLOOKUP(K20,Women!$B$3:$V$150,21,FALSE))</f>
        <v xml:space="preserve"> </v>
      </c>
      <c r="N20" s="7"/>
      <c r="Q20" s="7"/>
    </row>
    <row r="21" spans="2:17">
      <c r="B21" s="7" t="s">
        <v>797</v>
      </c>
      <c r="C21" s="14">
        <f>VLOOKUP(B21,Women!$B$3:$T$150,19,FALSE)</f>
        <v>0</v>
      </c>
      <c r="D21" s="14" t="str">
        <f>IF(C21=0," ",VLOOKUP(B21,Women!$B$3:$V$150,21,FALSE))</f>
        <v xml:space="preserve"> </v>
      </c>
      <c r="H21" s="7" t="s">
        <v>875</v>
      </c>
      <c r="I21" s="14">
        <f>VLOOKUP(H21,Women!$B$3:$T$150,19,FALSE)</f>
        <v>0</v>
      </c>
      <c r="J21" s="14" t="str">
        <f>IF(I21=0," ",VLOOKUP(H21,Women!$B$3:$V$150,21,FALSE))</f>
        <v xml:space="preserve"> </v>
      </c>
      <c r="K21" s="7" t="s">
        <v>478</v>
      </c>
      <c r="L21" s="14">
        <f>VLOOKUP(K21,Women!$B$3:$T$150,19,FALSE)</f>
        <v>0</v>
      </c>
      <c r="M21" s="14" t="str">
        <f>IF(L21=0," ",VLOOKUP(K21,Women!$B$3:$V$150,21,FALSE))</f>
        <v xml:space="preserve"> </v>
      </c>
      <c r="N21" s="7"/>
      <c r="Q21" s="7"/>
    </row>
    <row r="22" spans="2:17">
      <c r="B22" s="7" t="s">
        <v>408</v>
      </c>
      <c r="C22" s="14">
        <f>VLOOKUP(B22,Women!$B$3:$T$150,19,FALSE)</f>
        <v>0</v>
      </c>
      <c r="D22" s="14" t="str">
        <f>IF(C22=0," ",VLOOKUP(B22,Women!$B$3:$V$150,21,FALSE))</f>
        <v xml:space="preserve"> </v>
      </c>
      <c r="H22" s="7" t="s">
        <v>423</v>
      </c>
      <c r="I22" s="14">
        <f>VLOOKUP(H22,Women!$B$3:$T$150,19,FALSE)</f>
        <v>0</v>
      </c>
      <c r="J22" s="14" t="str">
        <f>IF(I22=0," ",VLOOKUP(H22,Women!$B$3:$V$150,21,FALSE))</f>
        <v xml:space="preserve"> </v>
      </c>
      <c r="K22" s="7" t="s">
        <v>788</v>
      </c>
      <c r="L22" s="14">
        <f>VLOOKUP(K22,Women!$B$3:$T$150,19,FALSE)</f>
        <v>0</v>
      </c>
      <c r="M22" s="14" t="str">
        <f>IF(L22=0," ",VLOOKUP(K22,Women!$B$3:$V$150,21,FALSE))</f>
        <v xml:space="preserve"> </v>
      </c>
      <c r="N22" s="7"/>
      <c r="Q22" s="7"/>
    </row>
    <row r="23" spans="2:17">
      <c r="B23" s="7" t="s">
        <v>384</v>
      </c>
      <c r="C23" s="14">
        <f>VLOOKUP(B23,Women!$B$3:$T$150,19,FALSE)</f>
        <v>0</v>
      </c>
      <c r="D23" s="14" t="str">
        <f>IF(C23=0," ",VLOOKUP(B23,Women!$B$3:$V$150,21,FALSE))</f>
        <v xml:space="preserve"> </v>
      </c>
      <c r="H23" s="7" t="s">
        <v>798</v>
      </c>
      <c r="I23" s="14">
        <f>VLOOKUP(H23,Women!$B$3:$T$150,19,FALSE)</f>
        <v>0</v>
      </c>
      <c r="J23" s="14" t="str">
        <f>IF(I23=0," ",VLOOKUP(H23,Women!$B$3:$V$150,21,FALSE))</f>
        <v xml:space="preserve"> </v>
      </c>
      <c r="K23" s="7" t="s">
        <v>391</v>
      </c>
      <c r="L23" s="14">
        <f>VLOOKUP(K23,Women!$B$3:$T$150,19,FALSE)</f>
        <v>0</v>
      </c>
      <c r="M23" s="14" t="str">
        <f>IF(L23=0," ",VLOOKUP(K23,Women!$B$3:$V$150,21,FALSE))</f>
        <v xml:space="preserve"> </v>
      </c>
      <c r="N23" s="7"/>
      <c r="Q23" s="7"/>
    </row>
    <row r="24" spans="2:17">
      <c r="B24" s="7" t="s">
        <v>454</v>
      </c>
      <c r="C24" s="14">
        <f>VLOOKUP(B24,Women!$B$3:$T$150,19,FALSE)</f>
        <v>0</v>
      </c>
      <c r="D24" s="14" t="str">
        <f>IF(C24=0," ",VLOOKUP(B24,Women!$B$3:$V$150,21,FALSE))</f>
        <v xml:space="preserve"> </v>
      </c>
      <c r="H24" t="s">
        <v>323</v>
      </c>
      <c r="I24" s="14">
        <f>VLOOKUP(H24,Women!$B$3:$T$150,19,FALSE)</f>
        <v>0</v>
      </c>
      <c r="J24" s="14" t="str">
        <f>IF(I24=0," ",VLOOKUP(H24,Women!$B$3:$V$150,21,FALSE))</f>
        <v xml:space="preserve"> </v>
      </c>
      <c r="K24" s="7" t="s">
        <v>480</v>
      </c>
      <c r="L24" s="14">
        <f>VLOOKUP(K24,Women!$B$3:$T$150,19,FALSE)</f>
        <v>0</v>
      </c>
      <c r="M24" s="14" t="str">
        <f>IF(L24=0," ",VLOOKUP(K24,Women!$B$3:$V$150,21,FALSE))</f>
        <v xml:space="preserve"> </v>
      </c>
      <c r="N24" s="7"/>
      <c r="Q24" s="7"/>
    </row>
    <row r="25" spans="2:17">
      <c r="B25" s="61" t="s">
        <v>794</v>
      </c>
      <c r="C25" s="14">
        <f>VLOOKUP(B25,Women!$B$3:$T$150,19,FALSE)</f>
        <v>0</v>
      </c>
      <c r="D25" s="14" t="str">
        <f>IF(C25=0," ",VLOOKUP(B25,Women!$B$3:$V$150,21,FALSE))</f>
        <v xml:space="preserve"> </v>
      </c>
      <c r="H25" s="7" t="s">
        <v>477</v>
      </c>
      <c r="I25" s="14">
        <f>VLOOKUP(H25,Women!$B$3:$T$150,19,FALSE)</f>
        <v>0</v>
      </c>
      <c r="J25" s="14" t="str">
        <f>IF(I25=0," ",VLOOKUP(H25,Women!$B$3:$V$150,21,FALSE))</f>
        <v xml:space="preserve"> </v>
      </c>
      <c r="K25" s="7" t="s">
        <v>799</v>
      </c>
      <c r="L25" s="14">
        <f>VLOOKUP(K25,Women!$B$3:$T$150,19,FALSE)</f>
        <v>0</v>
      </c>
      <c r="M25" s="14" t="str">
        <f>IF(L25=0," ",VLOOKUP(K25,Women!$B$3:$V$150,21,FALSE))</f>
        <v xml:space="preserve"> </v>
      </c>
      <c r="N25" s="7"/>
      <c r="Q25" s="7"/>
    </row>
    <row r="26" spans="2:17">
      <c r="B26" s="61" t="s">
        <v>921</v>
      </c>
      <c r="C26" s="14">
        <f>VLOOKUP(B26,Women!$B$3:$T$150,19,FALSE)</f>
        <v>0</v>
      </c>
      <c r="D26" s="14" t="str">
        <f>IF(C26=0," ",VLOOKUP(B26,Women!$B$3:$V$150,21,FALSE))</f>
        <v xml:space="preserve"> </v>
      </c>
      <c r="H26" s="7" t="s">
        <v>895</v>
      </c>
      <c r="I26" s="14">
        <f>VLOOKUP(H26,Women!$B$3:$T$150,19,FALSE)</f>
        <v>0</v>
      </c>
      <c r="J26" s="14" t="str">
        <f>IF(I26=0," ",VLOOKUP(H26,Women!$B$3:$V$150,21,FALSE))</f>
        <v xml:space="preserve"> </v>
      </c>
      <c r="K26" t="s">
        <v>129</v>
      </c>
      <c r="L26" s="14">
        <f>VLOOKUP(K26,Women!$B$3:$T$150,19,FALSE)</f>
        <v>0</v>
      </c>
      <c r="M26" s="14" t="str">
        <f>IF(L26=0," ",VLOOKUP(K26,Women!$B$3:$V$150,21,FALSE))</f>
        <v xml:space="preserve"> </v>
      </c>
      <c r="N26" s="7"/>
      <c r="Q26" s="7"/>
    </row>
    <row r="27" spans="2:17">
      <c r="K27" t="s">
        <v>123</v>
      </c>
      <c r="L27" s="14">
        <f>VLOOKUP(K27,Women!$B$3:$T$150,19,FALSE)</f>
        <v>0</v>
      </c>
      <c r="M27" s="14" t="str">
        <f>IF(L27=0," ",VLOOKUP(K27,Women!$B$3:$V$150,21,FALSE))</f>
        <v xml:space="preserve"> </v>
      </c>
      <c r="N27" s="7"/>
    </row>
    <row r="28" spans="2:17">
      <c r="K28" t="s">
        <v>786</v>
      </c>
      <c r="L28" s="14">
        <f>VLOOKUP(K28,Women!$B$3:$T$150,19,FALSE)</f>
        <v>0</v>
      </c>
      <c r="M28" s="14" t="str">
        <f>IF(L28=0," ",VLOOKUP(K28,Women!$B$3:$V$150,21,FALSE))</f>
        <v xml:space="preserve"> </v>
      </c>
      <c r="N28" s="7"/>
    </row>
    <row r="29" spans="2:17">
      <c r="K29" t="s">
        <v>255</v>
      </c>
      <c r="L29" s="14">
        <f>VLOOKUP(K29,Women!$B$3:$T$150,19,FALSE)</f>
        <v>0</v>
      </c>
      <c r="M29" s="14" t="str">
        <f>IF(L29=0," ",VLOOKUP(K29,Women!$B$3:$V$150,21,FALSE))</f>
        <v xml:space="preserve"> </v>
      </c>
    </row>
    <row r="32" spans="2:17">
      <c r="B32" s="11" t="s">
        <v>275</v>
      </c>
    </row>
  </sheetData>
  <sortState ref="W4:Y30">
    <sortCondition descending="1" ref="X4"/>
  </sortState>
  <phoneticPr fontId="5" type="noConversion"/>
  <pageMargins left="0.75" right="0.75" top="1" bottom="1" header="0.5" footer="0.5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IV167"/>
  <sheetViews>
    <sheetView topLeftCell="B1" zoomScaleNormal="100" workbookViewId="0">
      <pane xSplit="2" ySplit="2" topLeftCell="D3" activePane="bottomRight" state="frozen"/>
      <selection activeCell="B1" sqref="B1"/>
      <selection pane="topRight" activeCell="D1" sqref="D1"/>
      <selection pane="bottomLeft" activeCell="B3" sqref="B3"/>
      <selection pane="bottomRight" activeCell="G18" sqref="G18"/>
    </sheetView>
  </sheetViews>
  <sheetFormatPr defaultColWidth="9.140625" defaultRowHeight="12.75"/>
  <cols>
    <col min="1" max="1" width="10.28515625" style="2" customWidth="1"/>
    <col min="2" max="2" width="20.7109375" style="3" bestFit="1" customWidth="1"/>
    <col min="3" max="3" width="10.5703125" style="2" customWidth="1"/>
    <col min="4" max="4" width="6" style="7" bestFit="1" customWidth="1"/>
    <col min="5" max="5" width="5.7109375" style="9" bestFit="1" customWidth="1"/>
    <col min="6" max="6" width="6" style="9" customWidth="1"/>
    <col min="7" max="7" width="7.28515625" style="16" bestFit="1" customWidth="1"/>
    <col min="8" max="8" width="6" style="16" customWidth="1"/>
    <col min="9" max="14" width="6" style="19" customWidth="1"/>
    <col min="15" max="15" width="6" style="20" customWidth="1"/>
    <col min="16" max="18" width="6" style="19" customWidth="1"/>
    <col min="19" max="19" width="6" style="9" customWidth="1"/>
    <col min="20" max="20" width="7.140625" style="10" customWidth="1"/>
    <col min="21" max="21" width="9.7109375" style="10" customWidth="1"/>
    <col min="22" max="22" width="9.140625" style="3"/>
    <col min="23" max="24" width="5.140625" style="3" bestFit="1" customWidth="1"/>
    <col min="25" max="26" width="2" style="3" bestFit="1" customWidth="1"/>
    <col min="27" max="27" width="7.28515625" style="3" bestFit="1" customWidth="1"/>
    <col min="28" max="28" width="9.85546875" style="3" customWidth="1"/>
    <col min="29" max="16384" width="9.140625" style="3"/>
  </cols>
  <sheetData>
    <row r="1" spans="1:256" ht="18">
      <c r="A1" s="21"/>
      <c r="B1" s="21" t="s">
        <v>278</v>
      </c>
      <c r="Z1" s="3">
        <v>1</v>
      </c>
      <c r="AA1" s="40">
        <f>(SUM(H1:S1)/Z1)+5</f>
        <v>5</v>
      </c>
    </row>
    <row r="2" spans="1:256" ht="45.75" customHeight="1">
      <c r="A2" s="28" t="s">
        <v>263</v>
      </c>
      <c r="B2" s="3" t="s">
        <v>137</v>
      </c>
      <c r="C2" s="2" t="s">
        <v>260</v>
      </c>
      <c r="E2" s="29" t="s">
        <v>68</v>
      </c>
      <c r="F2" s="30" t="s">
        <v>73</v>
      </c>
      <c r="G2" s="31" t="s">
        <v>48</v>
      </c>
      <c r="H2" s="32">
        <v>1</v>
      </c>
      <c r="I2" s="12">
        <v>2</v>
      </c>
      <c r="J2" s="12">
        <v>3</v>
      </c>
      <c r="K2" s="12">
        <v>4</v>
      </c>
      <c r="L2" s="12">
        <v>5</v>
      </c>
      <c r="M2" s="12">
        <v>6</v>
      </c>
      <c r="N2" s="12">
        <v>7</v>
      </c>
      <c r="O2" s="33">
        <v>8</v>
      </c>
      <c r="P2" s="12">
        <v>9</v>
      </c>
      <c r="Q2" s="12">
        <v>10</v>
      </c>
      <c r="R2" s="12">
        <v>11</v>
      </c>
      <c r="S2" s="12">
        <v>12</v>
      </c>
      <c r="T2" s="1" t="s">
        <v>82</v>
      </c>
      <c r="U2" s="1" t="s">
        <v>238</v>
      </c>
      <c r="W2" s="7"/>
      <c r="X2" s="7"/>
      <c r="Y2" s="7"/>
      <c r="Z2" s="7"/>
      <c r="AA2" s="7"/>
      <c r="AB2" s="1" t="s">
        <v>394</v>
      </c>
    </row>
    <row r="3" spans="1:256" ht="14.1" customHeight="1">
      <c r="A3" s="37">
        <v>1</v>
      </c>
      <c r="B3" s="41" t="s">
        <v>90</v>
      </c>
      <c r="C3" s="42" t="str">
        <f>VLOOKUP($B3,AgeCalc!$C$4:$V$300,7,FALSE)</f>
        <v>16 - 39</v>
      </c>
      <c r="D3" s="52"/>
      <c r="E3" s="38">
        <v>10</v>
      </c>
      <c r="F3" s="40">
        <v>50</v>
      </c>
      <c r="G3" s="50">
        <v>54</v>
      </c>
      <c r="H3" s="42">
        <v>0</v>
      </c>
      <c r="I3" s="42">
        <f>VLOOKUP($B3,AgeCalc!$C$4:$V$300,9,FALSE)</f>
        <v>50</v>
      </c>
      <c r="J3" s="50">
        <f>VLOOKUP($B3,AgeCalc!$C$4:$V$300,10,FALSE)</f>
        <v>0</v>
      </c>
      <c r="K3" s="42">
        <f>VLOOKUP($B3,AgeCalc!$C$4:$V$300,11,FALSE)</f>
        <v>50</v>
      </c>
      <c r="L3" s="50">
        <f>VLOOKUP($B3,AgeCalc!$C$4:$V$300,12,FALSE)</f>
        <v>50</v>
      </c>
      <c r="M3" s="42">
        <v>0</v>
      </c>
      <c r="N3" s="42">
        <v>0</v>
      </c>
      <c r="O3" s="42">
        <f>VLOOKUP($B3,AgeCalc!$C$4:$V$300,15,FALSE)</f>
        <v>50</v>
      </c>
      <c r="P3" s="42">
        <v>0</v>
      </c>
      <c r="Q3" s="42">
        <f>VLOOKUP($B3,AgeCalc!$C$4:$V$300,17,FALSE)</f>
        <v>50</v>
      </c>
      <c r="R3" s="50">
        <f>VLOOKUP($B3,AgeCalc!$C$4:$V$300,18,FALSE)</f>
        <v>50</v>
      </c>
      <c r="S3" s="40"/>
      <c r="T3" s="39">
        <f t="shared" ref="T3:T34" si="0">SUM(F3:S3)</f>
        <v>404</v>
      </c>
      <c r="U3" s="39">
        <f t="shared" ref="U3:U34" si="1">T3</f>
        <v>404</v>
      </c>
      <c r="V3" s="37">
        <v>1</v>
      </c>
      <c r="W3">
        <f>X3+Y3</f>
        <v>11</v>
      </c>
      <c r="X3" s="19">
        <f>COUNT(H3:Q3)</f>
        <v>10</v>
      </c>
      <c r="Y3" s="7">
        <f>COUNT(G3)</f>
        <v>1</v>
      </c>
      <c r="Z3" s="7">
        <f>IF(X3&gt;6,7,X3)</f>
        <v>7</v>
      </c>
      <c r="AA3" s="40">
        <f>ROUNDUP(IF(SUM(H3:S3)&gt;0,(SUM(H3:S3)/Z3),0),0)</f>
        <v>43</v>
      </c>
      <c r="AB3" s="7">
        <v>0</v>
      </c>
    </row>
    <row r="4" spans="1:256" s="7" customFormat="1" ht="14.1" customHeight="1">
      <c r="A4" s="37">
        <v>2</v>
      </c>
      <c r="B4" s="41" t="s">
        <v>499</v>
      </c>
      <c r="C4" s="42" t="str">
        <f>VLOOKUP($B4,AgeCalc!$C$4:$V$300,7,FALSE)</f>
        <v>45 - 49</v>
      </c>
      <c r="D4" s="52"/>
      <c r="E4" s="38">
        <v>3</v>
      </c>
      <c r="F4" s="40">
        <v>50</v>
      </c>
      <c r="G4" s="40"/>
      <c r="H4" s="42">
        <v>0</v>
      </c>
      <c r="I4" s="42">
        <f>VLOOKUP($B4,AgeCalc!$C$4:$V$300,9,FALSE)</f>
        <v>49</v>
      </c>
      <c r="J4" s="50">
        <f>VLOOKUP($B4,AgeCalc!$C$4:$V$300,10,FALSE)</f>
        <v>50</v>
      </c>
      <c r="K4" s="42">
        <f>VLOOKUP($B4,AgeCalc!$C$4:$V$300,11,FALSE)</f>
        <v>49</v>
      </c>
      <c r="L4" s="50">
        <f>VLOOKUP($B4,AgeCalc!$C$4:$V$300,12,FALSE)</f>
        <v>49</v>
      </c>
      <c r="M4" s="42">
        <f>VLOOKUP($B4,AgeCalc!$C$4:$V$300,13,FALSE)</f>
        <v>50</v>
      </c>
      <c r="N4" s="42">
        <f>VLOOKUP($B4,AgeCalc!$C$4:$V$300,14,FALSE)</f>
        <v>49</v>
      </c>
      <c r="O4" s="42">
        <f>VLOOKUP($B4,AgeCalc!$C$4:$V$300,15,FALSE)</f>
        <v>0</v>
      </c>
      <c r="P4" s="42">
        <v>0</v>
      </c>
      <c r="Q4" s="42">
        <f>VLOOKUP($B4,AgeCalc!$C$4:$V$300,17,FALSE)</f>
        <v>49</v>
      </c>
      <c r="R4" s="50">
        <f>VLOOKUP($B4,AgeCalc!$C$4:$V$300,18,FALSE)</f>
        <v>0</v>
      </c>
      <c r="S4" s="40"/>
      <c r="T4" s="39">
        <f t="shared" si="0"/>
        <v>395</v>
      </c>
      <c r="U4" s="39">
        <f t="shared" si="1"/>
        <v>395</v>
      </c>
      <c r="V4" s="37">
        <v>2</v>
      </c>
      <c r="W4">
        <f t="shared" ref="W4:W67" si="2">X4+Y4</f>
        <v>10</v>
      </c>
      <c r="X4" s="19">
        <f t="shared" ref="X4:X67" si="3">COUNT(H4:Q4)</f>
        <v>10</v>
      </c>
      <c r="Y4" s="7">
        <f t="shared" ref="Y4:Y67" si="4">COUNT(G4)</f>
        <v>0</v>
      </c>
      <c r="Z4" s="7">
        <f t="shared" ref="Z4:Z67" si="5">IF(X4&gt;6,7,X4)</f>
        <v>7</v>
      </c>
      <c r="AA4" s="40">
        <f t="shared" ref="AA4:AA67" si="6">ROUNDUP(IF(SUM(H4:S4)&gt;0,(SUM(H4:S4)/Z4),0),0)</f>
        <v>50</v>
      </c>
      <c r="AB4" s="7">
        <v>0</v>
      </c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27"/>
      <c r="AO4" s="46"/>
      <c r="AP4" s="46"/>
      <c r="AQ4" s="47"/>
      <c r="AR4" s="45"/>
      <c r="AS4" s="19"/>
      <c r="AT4" s="43"/>
      <c r="AU4" s="17"/>
      <c r="AV4" s="6"/>
      <c r="AW4" s="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27"/>
      <c r="BJ4" s="46"/>
      <c r="BK4" s="46"/>
      <c r="BL4" s="47"/>
      <c r="BM4" s="45"/>
      <c r="BN4" s="19"/>
      <c r="BO4" s="43"/>
      <c r="BP4" s="17"/>
      <c r="BQ4" s="6"/>
      <c r="BR4" s="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27"/>
      <c r="CE4" s="46"/>
      <c r="CF4" s="46"/>
      <c r="CG4" s="47"/>
      <c r="CH4" s="45"/>
      <c r="CI4" s="19"/>
      <c r="CJ4" s="43"/>
      <c r="CK4" s="17"/>
      <c r="CL4" s="6"/>
      <c r="CM4" s="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27"/>
      <c r="CZ4" s="46"/>
      <c r="DA4" s="46"/>
      <c r="DB4" s="47"/>
      <c r="DC4" s="45"/>
      <c r="DD4" s="19"/>
      <c r="DE4" s="43"/>
      <c r="DF4" s="17"/>
      <c r="DG4" s="6"/>
      <c r="DH4" s="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27"/>
      <c r="DU4" s="46"/>
      <c r="DV4" s="46"/>
      <c r="DW4" s="47"/>
      <c r="DX4" s="45"/>
      <c r="DY4" s="19"/>
      <c r="DZ4" s="43"/>
      <c r="EA4" s="17"/>
      <c r="EB4" s="6"/>
      <c r="EC4" s="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27"/>
      <c r="EP4" s="46"/>
      <c r="EQ4" s="46"/>
      <c r="ER4" s="47"/>
      <c r="ES4" s="45"/>
      <c r="ET4" s="19"/>
      <c r="EU4" s="43"/>
      <c r="EV4" s="17"/>
      <c r="EW4" s="6"/>
      <c r="EX4" s="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27"/>
      <c r="FK4" s="46"/>
      <c r="FL4" s="46"/>
      <c r="FM4" s="47"/>
      <c r="FN4" s="45"/>
      <c r="FO4" s="19"/>
      <c r="FP4" s="43"/>
      <c r="FQ4" s="17"/>
      <c r="FR4" s="6"/>
      <c r="FS4" s="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27"/>
      <c r="GF4" s="46"/>
      <c r="GG4" s="46"/>
      <c r="GH4" s="47"/>
      <c r="GI4" s="45"/>
      <c r="GJ4" s="19"/>
      <c r="GK4" s="43"/>
      <c r="GL4" s="17"/>
      <c r="GM4" s="6"/>
      <c r="GN4" s="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27"/>
      <c r="HA4" s="46"/>
      <c r="HB4" s="46"/>
      <c r="HC4" s="47"/>
      <c r="HD4" s="45"/>
      <c r="HE4" s="19"/>
      <c r="HF4" s="43"/>
      <c r="HG4" s="17"/>
      <c r="HH4" s="6"/>
      <c r="HI4" s="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27"/>
      <c r="HV4" s="46"/>
      <c r="HW4" s="46"/>
      <c r="HX4" s="47"/>
      <c r="HY4" s="45"/>
      <c r="HZ4" s="19"/>
      <c r="IA4" s="43"/>
      <c r="IB4" s="17"/>
      <c r="IC4" s="6"/>
      <c r="ID4" s="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27"/>
      <c r="IQ4" s="46"/>
      <c r="IR4" s="46"/>
      <c r="IS4" s="47"/>
      <c r="IT4" s="45"/>
      <c r="IU4" s="19"/>
      <c r="IV4" s="43"/>
    </row>
    <row r="5" spans="1:256" s="7" customFormat="1" ht="14.1" customHeight="1">
      <c r="A5" s="37">
        <v>3</v>
      </c>
      <c r="B5" s="41" t="s">
        <v>89</v>
      </c>
      <c r="C5" s="42" t="str">
        <f>VLOOKUP($B5,AgeCalc!$C$4:$V$300,7,FALSE)</f>
        <v>16 - 39</v>
      </c>
      <c r="D5" s="52"/>
      <c r="E5" s="38">
        <v>3</v>
      </c>
      <c r="F5" s="40">
        <v>49</v>
      </c>
      <c r="G5" s="50">
        <v>53</v>
      </c>
      <c r="H5" s="42">
        <f>VLOOKUP($B5,AgeCalc!$C$4:$V$300,8,FALSE)</f>
        <v>50</v>
      </c>
      <c r="I5" s="42">
        <f>VLOOKUP($B5,AgeCalc!$C$4:$V$300,9,FALSE)</f>
        <v>0</v>
      </c>
      <c r="J5" s="50">
        <f>VLOOKUP($B5,AgeCalc!$C$4:$V$300,10,FALSE)</f>
        <v>49</v>
      </c>
      <c r="K5" s="42">
        <f>VLOOKUP($B5,AgeCalc!$C$4:$V$300,11,FALSE)</f>
        <v>48</v>
      </c>
      <c r="L5" s="50">
        <f>VLOOKUP($B5,AgeCalc!$C$4:$V$300,12,FALSE)</f>
        <v>0</v>
      </c>
      <c r="M5" s="42">
        <f>VLOOKUP($B5,AgeCalc!$C$4:$V$300,13,FALSE)</f>
        <v>0</v>
      </c>
      <c r="N5" s="42">
        <f>VLOOKUP($B5,AgeCalc!$C$4:$V$300,14,FALSE)</f>
        <v>45</v>
      </c>
      <c r="O5" s="42">
        <f>VLOOKUP($B5,AgeCalc!$C$4:$V$300,15,FALSE)</f>
        <v>0</v>
      </c>
      <c r="P5" s="42">
        <f>VLOOKUP($B5,AgeCalc!$C$4:$V$300,16,FALSE)</f>
        <v>0</v>
      </c>
      <c r="Q5" s="42">
        <f>VLOOKUP($B5,AgeCalc!$C$4:$V$300,17,FALSE)</f>
        <v>47</v>
      </c>
      <c r="R5" s="50">
        <f>VLOOKUP($B5,AgeCalc!$C$4:$V$300,18,FALSE)</f>
        <v>48</v>
      </c>
      <c r="S5" s="40"/>
      <c r="T5" s="39">
        <f t="shared" si="0"/>
        <v>389</v>
      </c>
      <c r="U5" s="39">
        <f t="shared" si="1"/>
        <v>389</v>
      </c>
      <c r="V5" s="37">
        <v>3</v>
      </c>
      <c r="W5">
        <f t="shared" si="2"/>
        <v>11</v>
      </c>
      <c r="X5" s="19">
        <f t="shared" si="3"/>
        <v>10</v>
      </c>
      <c r="Y5" s="7">
        <f t="shared" si="4"/>
        <v>1</v>
      </c>
      <c r="Z5" s="7">
        <f t="shared" si="5"/>
        <v>7</v>
      </c>
      <c r="AA5" s="40">
        <f t="shared" si="6"/>
        <v>41</v>
      </c>
      <c r="AB5" s="7">
        <v>0</v>
      </c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27"/>
      <c r="AO5" s="46"/>
      <c r="AP5" s="46"/>
      <c r="AQ5" s="47"/>
      <c r="AR5" s="45"/>
      <c r="AS5" s="19"/>
      <c r="AT5" s="43"/>
      <c r="AU5" s="17"/>
      <c r="AV5" s="6"/>
      <c r="AW5" s="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27"/>
      <c r="BJ5" s="46"/>
      <c r="BK5" s="46"/>
      <c r="BL5" s="47"/>
      <c r="BM5" s="45"/>
      <c r="BN5" s="19"/>
      <c r="BO5" s="43"/>
      <c r="BP5" s="17"/>
      <c r="BQ5" s="6"/>
      <c r="BR5" s="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27"/>
      <c r="CE5" s="46"/>
      <c r="CF5" s="46"/>
      <c r="CG5" s="47"/>
      <c r="CH5" s="45"/>
      <c r="CI5" s="19"/>
      <c r="CJ5" s="43"/>
      <c r="CK5" s="17"/>
      <c r="CL5" s="6"/>
      <c r="CM5" s="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27"/>
      <c r="CZ5" s="46"/>
      <c r="DA5" s="46"/>
      <c r="DB5" s="47"/>
      <c r="DC5" s="45"/>
      <c r="DD5" s="19"/>
      <c r="DE5" s="43"/>
      <c r="DF5" s="17"/>
      <c r="DG5" s="6"/>
      <c r="DH5" s="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27"/>
      <c r="DU5" s="46"/>
      <c r="DV5" s="46"/>
      <c r="DW5" s="47"/>
      <c r="DX5" s="45"/>
      <c r="DY5" s="19"/>
      <c r="DZ5" s="43"/>
      <c r="EA5" s="17"/>
      <c r="EB5" s="6"/>
      <c r="EC5" s="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27"/>
      <c r="EP5" s="46"/>
      <c r="EQ5" s="46"/>
      <c r="ER5" s="47"/>
      <c r="ES5" s="45"/>
      <c r="ET5" s="19"/>
      <c r="EU5" s="43"/>
      <c r="EV5" s="17"/>
      <c r="EW5" s="6"/>
      <c r="EX5" s="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27"/>
      <c r="FK5" s="46"/>
      <c r="FL5" s="46"/>
      <c r="FM5" s="47"/>
      <c r="FN5" s="45"/>
      <c r="FO5" s="19"/>
      <c r="FP5" s="43"/>
      <c r="FQ5" s="17"/>
      <c r="FR5" s="6"/>
      <c r="FS5" s="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27"/>
      <c r="GF5" s="46"/>
      <c r="GG5" s="46"/>
      <c r="GH5" s="47"/>
      <c r="GI5" s="45"/>
      <c r="GJ5" s="19"/>
      <c r="GK5" s="43"/>
      <c r="GL5" s="17"/>
      <c r="GM5" s="6"/>
      <c r="GN5" s="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27"/>
      <c r="HA5" s="46"/>
      <c r="HB5" s="46"/>
      <c r="HC5" s="47"/>
      <c r="HD5" s="45"/>
      <c r="HE5" s="19"/>
      <c r="HF5" s="43"/>
      <c r="HG5" s="17"/>
      <c r="HH5" s="6"/>
      <c r="HI5" s="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27"/>
      <c r="HV5" s="46"/>
      <c r="HW5" s="46"/>
      <c r="HX5" s="47"/>
      <c r="HY5" s="45"/>
      <c r="HZ5" s="19"/>
      <c r="IA5" s="43"/>
      <c r="IB5" s="17"/>
      <c r="IC5" s="6"/>
      <c r="ID5" s="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27"/>
      <c r="IQ5" s="46"/>
      <c r="IR5" s="46"/>
      <c r="IS5" s="47"/>
      <c r="IT5" s="45"/>
      <c r="IU5" s="19"/>
      <c r="IV5" s="43"/>
    </row>
    <row r="6" spans="1:256" ht="14.1" customHeight="1">
      <c r="A6" s="5">
        <v>4</v>
      </c>
      <c r="B6" s="7" t="s">
        <v>400</v>
      </c>
      <c r="C6" s="8" t="str">
        <f>VLOOKUP($B6,AgeCalc!$C$4:$V$300,7,FALSE)</f>
        <v>16 - 39</v>
      </c>
      <c r="D6" s="95"/>
      <c r="E6" s="44">
        <v>8</v>
      </c>
      <c r="F6" s="6">
        <v>47</v>
      </c>
      <c r="G6" s="8"/>
      <c r="H6" s="8">
        <f>VLOOKUP($B6,AgeCalc!$C$4:$V$300,8,FALSE)</f>
        <v>45</v>
      </c>
      <c r="I6" s="8">
        <f>VLOOKUP($B6,AgeCalc!$C$4:$V$300,9,FALSE)</f>
        <v>44</v>
      </c>
      <c r="J6" s="8">
        <f>VLOOKUP($B6,AgeCalc!$C$4:$V$300,10,FALSE)</f>
        <v>48</v>
      </c>
      <c r="K6" s="8">
        <f>VLOOKUP($B6,AgeCalc!$C$4:$V$300,11,FALSE)</f>
        <v>42</v>
      </c>
      <c r="L6" s="8">
        <f>VLOOKUP($B6,AgeCalc!$C$4:$V$300,12,FALSE)</f>
        <v>0</v>
      </c>
      <c r="M6" s="8">
        <v>0</v>
      </c>
      <c r="N6" s="8">
        <v>0</v>
      </c>
      <c r="O6" s="8">
        <f>VLOOKUP($B6,AgeCalc!$C$4:$V$300,15,FALSE)</f>
        <v>47</v>
      </c>
      <c r="P6" s="8">
        <f>VLOOKUP($B6,AgeCalc!$C$4:$V$300,16,FALSE)</f>
        <v>46</v>
      </c>
      <c r="Q6" s="8">
        <f>VLOOKUP($B6,AgeCalc!$C$4:$V$300,17,FALSE)</f>
        <v>44</v>
      </c>
      <c r="R6" s="8">
        <v>0</v>
      </c>
      <c r="S6" s="6"/>
      <c r="T6" s="4">
        <f t="shared" si="0"/>
        <v>363</v>
      </c>
      <c r="U6" s="4">
        <f t="shared" si="1"/>
        <v>363</v>
      </c>
      <c r="V6" s="5">
        <v>4</v>
      </c>
      <c r="W6">
        <f t="shared" si="2"/>
        <v>10</v>
      </c>
      <c r="X6" s="19">
        <f t="shared" si="3"/>
        <v>10</v>
      </c>
      <c r="Y6" s="7">
        <f t="shared" si="4"/>
        <v>0</v>
      </c>
      <c r="Z6" s="7">
        <f t="shared" si="5"/>
        <v>7</v>
      </c>
      <c r="AA6" s="40">
        <f t="shared" si="6"/>
        <v>46</v>
      </c>
      <c r="AB6" s="7">
        <v>1</v>
      </c>
    </row>
    <row r="7" spans="1:256" ht="14.1" customHeight="1">
      <c r="A7" s="5">
        <v>5</v>
      </c>
      <c r="B7" s="7" t="s">
        <v>93</v>
      </c>
      <c r="C7" s="8" t="str">
        <f>VLOOKUP($B7,AgeCalc!$C$4:$V$300,7,FALSE)</f>
        <v>45 - 49</v>
      </c>
      <c r="D7" s="95"/>
      <c r="E7" s="44">
        <v>8</v>
      </c>
      <c r="F7" s="6">
        <v>49</v>
      </c>
      <c r="G7" s="18"/>
      <c r="H7" s="8">
        <f>VLOOKUP($B7,AgeCalc!$C$4:$V$300,8,FALSE)</f>
        <v>0</v>
      </c>
      <c r="I7" s="8">
        <f>VLOOKUP($B7,AgeCalc!$C$4:$V$300,9,FALSE)</f>
        <v>47</v>
      </c>
      <c r="J7" s="8">
        <f>VLOOKUP($B7,AgeCalc!$C$4:$V$300,10,FALSE)</f>
        <v>0</v>
      </c>
      <c r="K7" s="8">
        <f>VLOOKUP($B7,AgeCalc!$C$4:$V$300,11,FALSE)</f>
        <v>47</v>
      </c>
      <c r="L7" s="8">
        <f>VLOOKUP($B7,AgeCalc!$C$4:$V$300,12,FALSE)</f>
        <v>0</v>
      </c>
      <c r="M7" s="8">
        <f>VLOOKUP($B7,AgeCalc!$C$4:$V$300,13,FALSE)</f>
        <v>48</v>
      </c>
      <c r="N7" s="8">
        <f>VLOOKUP($B7,AgeCalc!$C$4:$V$300,14,FALSE)</f>
        <v>0</v>
      </c>
      <c r="O7" s="8">
        <f>VLOOKUP($B7,AgeCalc!$C$4:$V$300,15,FALSE)</f>
        <v>49</v>
      </c>
      <c r="P7" s="8">
        <f>VLOOKUP($B7,AgeCalc!$C$4:$V$300,16,FALSE)</f>
        <v>47</v>
      </c>
      <c r="Q7" s="8">
        <f>VLOOKUP($B7,AgeCalc!$C$4:$V$300,17,FALSE)</f>
        <v>48</v>
      </c>
      <c r="R7" s="8">
        <f>VLOOKUP($B7,AgeCalc!$C$4:$V$300,18,FALSE)</f>
        <v>27</v>
      </c>
      <c r="S7" s="6"/>
      <c r="T7" s="4">
        <f t="shared" si="0"/>
        <v>362</v>
      </c>
      <c r="U7" s="4">
        <f t="shared" si="1"/>
        <v>362</v>
      </c>
      <c r="V7" s="5">
        <v>5</v>
      </c>
      <c r="W7">
        <f t="shared" si="2"/>
        <v>10</v>
      </c>
      <c r="X7" s="19">
        <f t="shared" si="3"/>
        <v>10</v>
      </c>
      <c r="Y7" s="7">
        <f t="shared" si="4"/>
        <v>0</v>
      </c>
      <c r="Z7" s="7">
        <f t="shared" si="5"/>
        <v>7</v>
      </c>
      <c r="AA7" s="40">
        <f t="shared" si="6"/>
        <v>45</v>
      </c>
      <c r="AB7" s="7">
        <v>0</v>
      </c>
    </row>
    <row r="8" spans="1:256" ht="14.1" customHeight="1">
      <c r="A8" s="5">
        <v>6</v>
      </c>
      <c r="B8" s="7" t="s">
        <v>949</v>
      </c>
      <c r="C8" s="8" t="str">
        <f>VLOOKUP($B8,AgeCalc!$C$4:$V$300,7,FALSE)</f>
        <v>16 - 39</v>
      </c>
      <c r="D8" s="95"/>
      <c r="E8" s="44">
        <v>2</v>
      </c>
      <c r="F8" s="6">
        <v>43</v>
      </c>
      <c r="G8" s="18"/>
      <c r="H8" s="8">
        <v>0</v>
      </c>
      <c r="I8" s="8">
        <f>VLOOKUP($B8,AgeCalc!$C$4:$V$300,9,FALSE)</f>
        <v>43</v>
      </c>
      <c r="J8" s="8">
        <f>VLOOKUP($B8,AgeCalc!$C$4:$V$300,10,FALSE)</f>
        <v>47</v>
      </c>
      <c r="K8" s="8">
        <f>VLOOKUP($B8,AgeCalc!$C$4:$V$300,11,FALSE)</f>
        <v>46</v>
      </c>
      <c r="L8" s="8">
        <f>VLOOKUP($B8,AgeCalc!$C$4:$V$300,12,FALSE)</f>
        <v>0</v>
      </c>
      <c r="M8" s="8">
        <f>VLOOKUP($B8,AgeCalc!$C$4:$V$300,13,FALSE)</f>
        <v>46</v>
      </c>
      <c r="N8" s="8">
        <f>VLOOKUP($B8,AgeCalc!$C$4:$V$300,14,FALSE)</f>
        <v>47</v>
      </c>
      <c r="O8" s="8">
        <f>VLOOKUP($B8,AgeCalc!$C$4:$V$300,15,FALSE)</f>
        <v>0</v>
      </c>
      <c r="P8" s="8">
        <f>VLOOKUP($B8,AgeCalc!$C$4:$V$300,16,FALSE)</f>
        <v>44</v>
      </c>
      <c r="Q8" s="8">
        <v>0</v>
      </c>
      <c r="R8" s="8">
        <f>VLOOKUP($B8,AgeCalc!$C$4:$V$300,18,FALSE)</f>
        <v>45</v>
      </c>
      <c r="S8" s="6"/>
      <c r="T8" s="4">
        <f t="shared" si="0"/>
        <v>361</v>
      </c>
      <c r="U8" s="4">
        <f t="shared" si="1"/>
        <v>361</v>
      </c>
      <c r="V8" s="5">
        <v>6</v>
      </c>
      <c r="W8">
        <f t="shared" si="2"/>
        <v>10</v>
      </c>
      <c r="X8" s="19">
        <f t="shared" si="3"/>
        <v>10</v>
      </c>
      <c r="Y8" s="7">
        <f t="shared" si="4"/>
        <v>0</v>
      </c>
      <c r="Z8" s="7">
        <f t="shared" si="5"/>
        <v>7</v>
      </c>
      <c r="AA8" s="40">
        <f t="shared" si="6"/>
        <v>46</v>
      </c>
      <c r="AB8" s="7">
        <v>0</v>
      </c>
    </row>
    <row r="9" spans="1:256" ht="14.1" customHeight="1">
      <c r="A9" s="5">
        <v>7</v>
      </c>
      <c r="B9" s="7" t="s">
        <v>250</v>
      </c>
      <c r="C9" s="8" t="str">
        <f>VLOOKUP($B9,AgeCalc!$C$4:$V$300,7,FALSE)</f>
        <v>45 - 49</v>
      </c>
      <c r="D9" s="95"/>
      <c r="E9" s="44">
        <v>9</v>
      </c>
      <c r="F9" s="6">
        <v>45</v>
      </c>
      <c r="G9" s="18"/>
      <c r="H9" s="8">
        <f>VLOOKUP($B9,AgeCalc!$C$4:$V$300,8,FALSE)</f>
        <v>46</v>
      </c>
      <c r="I9" s="8">
        <f>VLOOKUP($B9,AgeCalc!$C$4:$V$300,9,FALSE)</f>
        <v>0</v>
      </c>
      <c r="J9" s="8">
        <f>VLOOKUP($B9,AgeCalc!$C$4:$V$300,10,FALSE)</f>
        <v>0</v>
      </c>
      <c r="K9" s="8">
        <f>VLOOKUP($B9,AgeCalc!$C$4:$V$300,11,FALSE)</f>
        <v>0</v>
      </c>
      <c r="L9" s="8">
        <f>VLOOKUP($B9,AgeCalc!$C$4:$V$300,12,FALSE)</f>
        <v>40</v>
      </c>
      <c r="M9" s="8">
        <f>VLOOKUP($B9,AgeCalc!$C$4:$V$300,13,FALSE)</f>
        <v>43</v>
      </c>
      <c r="N9" s="8">
        <f>VLOOKUP($B9,AgeCalc!$C$4:$V$300,14,FALSE)</f>
        <v>44</v>
      </c>
      <c r="O9" s="8">
        <f>VLOOKUP($B9,AgeCalc!$C$4:$V$300,15,FALSE)</f>
        <v>0</v>
      </c>
      <c r="P9" s="8">
        <f>VLOOKUP($B9,AgeCalc!$C$4:$V$300,16,FALSE)</f>
        <v>45</v>
      </c>
      <c r="Q9" s="8">
        <f>VLOOKUP($B9,AgeCalc!$C$4:$V$300,17,FALSE)</f>
        <v>45</v>
      </c>
      <c r="R9" s="8">
        <f>VLOOKUP($B9,AgeCalc!$C$4:$V$300,18,FALSE)</f>
        <v>47</v>
      </c>
      <c r="S9" s="6"/>
      <c r="T9" s="4">
        <f t="shared" si="0"/>
        <v>355</v>
      </c>
      <c r="U9" s="4">
        <f t="shared" si="1"/>
        <v>355</v>
      </c>
      <c r="V9" s="5">
        <v>7</v>
      </c>
      <c r="W9">
        <f t="shared" si="2"/>
        <v>10</v>
      </c>
      <c r="X9" s="19">
        <f t="shared" si="3"/>
        <v>10</v>
      </c>
      <c r="Y9" s="7">
        <f t="shared" si="4"/>
        <v>0</v>
      </c>
      <c r="Z9" s="7">
        <f t="shared" si="5"/>
        <v>7</v>
      </c>
      <c r="AA9" s="40">
        <f t="shared" si="6"/>
        <v>45</v>
      </c>
      <c r="AB9" s="7">
        <v>0</v>
      </c>
    </row>
    <row r="10" spans="1:256" ht="14.1" customHeight="1">
      <c r="A10" s="5">
        <v>8</v>
      </c>
      <c r="B10" s="7" t="s">
        <v>951</v>
      </c>
      <c r="C10" s="8" t="str">
        <f>VLOOKUP($B10,AgeCalc!$C$4:$V$300,7,FALSE)</f>
        <v>45 - 49</v>
      </c>
      <c r="D10" s="95"/>
      <c r="E10" s="44">
        <v>9</v>
      </c>
      <c r="F10" s="6">
        <v>43</v>
      </c>
      <c r="G10" s="18"/>
      <c r="H10" s="8">
        <v>0</v>
      </c>
      <c r="I10" s="8">
        <v>0</v>
      </c>
      <c r="J10" s="8">
        <f>VLOOKUP($B10,AgeCalc!$C$4:$V$300,10,FALSE)</f>
        <v>42</v>
      </c>
      <c r="K10" s="8">
        <v>0</v>
      </c>
      <c r="L10" s="8">
        <f>VLOOKUP($B10,AgeCalc!$C$4:$V$300,12,FALSE)</f>
        <v>38</v>
      </c>
      <c r="M10" s="8">
        <f>VLOOKUP($B10,AgeCalc!$C$4:$V$300,13,FALSE)</f>
        <v>37</v>
      </c>
      <c r="N10" s="8">
        <f>VLOOKUP($B10,AgeCalc!$C$4:$V$300,14,FALSE)</f>
        <v>37</v>
      </c>
      <c r="O10" s="8">
        <f>VLOOKUP($B10,AgeCalc!$C$4:$V$300,15,FALSE)</f>
        <v>0</v>
      </c>
      <c r="P10" s="8">
        <f>VLOOKUP($B10,AgeCalc!$C$4:$V$300,16,FALSE)</f>
        <v>43</v>
      </c>
      <c r="Q10" s="8">
        <f>VLOOKUP($B10,AgeCalc!$C$4:$V$300,17,FALSE)</f>
        <v>39</v>
      </c>
      <c r="R10" s="8">
        <f>VLOOKUP($B10,AgeCalc!$C$4:$V$300,18,FALSE)</f>
        <v>40</v>
      </c>
      <c r="S10" s="6"/>
      <c r="T10" s="4">
        <f t="shared" si="0"/>
        <v>319</v>
      </c>
      <c r="U10" s="4">
        <f t="shared" si="1"/>
        <v>319</v>
      </c>
      <c r="V10" s="5">
        <v>8</v>
      </c>
      <c r="W10">
        <f t="shared" si="2"/>
        <v>10</v>
      </c>
      <c r="X10" s="19">
        <f t="shared" si="3"/>
        <v>10</v>
      </c>
      <c r="Y10" s="7">
        <f t="shared" si="4"/>
        <v>0</v>
      </c>
      <c r="Z10" s="7">
        <f t="shared" si="5"/>
        <v>7</v>
      </c>
      <c r="AA10" s="40">
        <f t="shared" si="6"/>
        <v>40</v>
      </c>
      <c r="AB10" s="7">
        <v>0</v>
      </c>
    </row>
    <row r="11" spans="1:256" ht="14.1" customHeight="1">
      <c r="A11" s="5">
        <v>9</v>
      </c>
      <c r="B11" s="7" t="s">
        <v>201</v>
      </c>
      <c r="C11" s="8" t="str">
        <f>VLOOKUP($B11,AgeCalc!$C$4:$V$300,7,FALSE)</f>
        <v>65+</v>
      </c>
      <c r="D11" s="95"/>
      <c r="E11" s="44">
        <v>8</v>
      </c>
      <c r="F11" s="6">
        <v>43</v>
      </c>
      <c r="G11" s="18">
        <v>40</v>
      </c>
      <c r="H11" s="8">
        <v>0</v>
      </c>
      <c r="I11" s="8">
        <v>0</v>
      </c>
      <c r="J11" s="8">
        <f>VLOOKUP($B11,AgeCalc!$C$4:$V$300,10,FALSE)</f>
        <v>39</v>
      </c>
      <c r="K11" s="8">
        <f>VLOOKUP($B11,AgeCalc!$C$4:$V$300,11,FALSE)</f>
        <v>38</v>
      </c>
      <c r="L11" s="8">
        <f>VLOOKUP($B11,AgeCalc!$C$4:$V$300,12,FALSE)</f>
        <v>0</v>
      </c>
      <c r="M11" s="8">
        <f>VLOOKUP($B11,AgeCalc!$C$4:$V$300,13,FALSE)</f>
        <v>35</v>
      </c>
      <c r="N11" s="8">
        <v>0</v>
      </c>
      <c r="O11" s="8">
        <f>VLOOKUP($B11,AgeCalc!$C$4:$V$300,15,FALSE)</f>
        <v>43</v>
      </c>
      <c r="P11" s="8">
        <f>VLOOKUP($B11,AgeCalc!$C$4:$V$300,16,FALSE)</f>
        <v>0</v>
      </c>
      <c r="Q11" s="8">
        <f>VLOOKUP($B11,AgeCalc!$C$4:$V$300,17,FALSE)</f>
        <v>36</v>
      </c>
      <c r="R11" s="8">
        <f>VLOOKUP($B11,AgeCalc!$C$4:$V$300,18,FALSE)</f>
        <v>39</v>
      </c>
      <c r="S11" s="6"/>
      <c r="T11" s="4">
        <f t="shared" si="0"/>
        <v>313</v>
      </c>
      <c r="U11" s="4">
        <f t="shared" si="1"/>
        <v>313</v>
      </c>
      <c r="V11" s="5">
        <v>9</v>
      </c>
      <c r="W11">
        <f t="shared" si="2"/>
        <v>11</v>
      </c>
      <c r="X11" s="19">
        <f t="shared" si="3"/>
        <v>10</v>
      </c>
      <c r="Y11" s="7">
        <f t="shared" si="4"/>
        <v>1</v>
      </c>
      <c r="Z11" s="7">
        <f t="shared" si="5"/>
        <v>7</v>
      </c>
      <c r="AA11" s="40">
        <f t="shared" si="6"/>
        <v>33</v>
      </c>
      <c r="AB11" s="7">
        <v>0</v>
      </c>
    </row>
    <row r="12" spans="1:256" ht="14.1" customHeight="1">
      <c r="A12" s="5">
        <v>10</v>
      </c>
      <c r="B12" s="7" t="s">
        <v>95</v>
      </c>
      <c r="C12" s="8" t="str">
        <f>VLOOKUP($B12,AgeCalc!$C$4:$V$300,7,FALSE)</f>
        <v>65+</v>
      </c>
      <c r="D12" s="95"/>
      <c r="E12" s="44">
        <v>3</v>
      </c>
      <c r="F12" s="6">
        <v>41</v>
      </c>
      <c r="G12" s="18"/>
      <c r="H12" s="8">
        <v>0</v>
      </c>
      <c r="I12" s="8">
        <f>VLOOKUP($B12,AgeCalc!$C$4:$V$300,9,FALSE)</f>
        <v>37</v>
      </c>
      <c r="J12" s="8">
        <f>VLOOKUP($B12,AgeCalc!$C$4:$V$300,10,FALSE)</f>
        <v>41</v>
      </c>
      <c r="K12" s="8">
        <f>VLOOKUP($B12,AgeCalc!$C$4:$V$300,11,FALSE)</f>
        <v>36</v>
      </c>
      <c r="L12" s="8">
        <f>VLOOKUP($B12,AgeCalc!$C$4:$V$300,12,FALSE)</f>
        <v>36</v>
      </c>
      <c r="M12" s="8">
        <v>0</v>
      </c>
      <c r="N12" s="8">
        <v>0</v>
      </c>
      <c r="O12" s="8">
        <f>VLOOKUP($B12,AgeCalc!$C$4:$V$300,15,FALSE)</f>
        <v>42</v>
      </c>
      <c r="P12" s="8">
        <f>VLOOKUP($B12,AgeCalc!$C$4:$V$300,16,FALSE)</f>
        <v>40</v>
      </c>
      <c r="Q12" s="8">
        <f>VLOOKUP($B12,AgeCalc!$C$4:$V$300,17,FALSE)</f>
        <v>35</v>
      </c>
      <c r="R12" s="8">
        <f>VLOOKUP($B12,AgeCalc!$C$4:$V$300,18,FALSE)</f>
        <v>0</v>
      </c>
      <c r="S12" s="6"/>
      <c r="T12" s="4">
        <f t="shared" si="0"/>
        <v>308</v>
      </c>
      <c r="U12" s="4">
        <f t="shared" si="1"/>
        <v>308</v>
      </c>
      <c r="V12" s="5">
        <v>10</v>
      </c>
      <c r="W12">
        <f t="shared" si="2"/>
        <v>10</v>
      </c>
      <c r="X12" s="19">
        <f t="shared" si="3"/>
        <v>10</v>
      </c>
      <c r="Y12" s="7">
        <f t="shared" si="4"/>
        <v>0</v>
      </c>
      <c r="Z12" s="7">
        <f t="shared" si="5"/>
        <v>7</v>
      </c>
      <c r="AA12" s="40">
        <f t="shared" si="6"/>
        <v>39</v>
      </c>
      <c r="AB12" s="7">
        <v>0</v>
      </c>
    </row>
    <row r="13" spans="1:256" ht="14.1" customHeight="1">
      <c r="A13" s="5">
        <v>11</v>
      </c>
      <c r="B13" s="7" t="s">
        <v>105</v>
      </c>
      <c r="C13" s="8" t="str">
        <f>VLOOKUP($B13,AgeCalc!$C$4:$V$300,7,FALSE)</f>
        <v>16 - 39</v>
      </c>
      <c r="D13" s="95"/>
      <c r="E13" s="44">
        <v>11</v>
      </c>
      <c r="F13" s="6">
        <v>46</v>
      </c>
      <c r="G13" s="18"/>
      <c r="H13" s="8">
        <f>VLOOKUP($B13,AgeCalc!$C$4:$V$300,8,FALSE)</f>
        <v>42</v>
      </c>
      <c r="I13" s="8">
        <f>VLOOKUP($B13,AgeCalc!$C$4:$V$300,9,FALSE)</f>
        <v>45</v>
      </c>
      <c r="J13" s="8">
        <f>VLOOKUP($B13,AgeCalc!$C$4:$V$300,10,FALSE)</f>
        <v>0</v>
      </c>
      <c r="K13" s="8">
        <f>VLOOKUP($B13,AgeCalc!$C$4:$V$300,11,FALSE)</f>
        <v>43</v>
      </c>
      <c r="L13" s="8">
        <f>VLOOKUP($B13,AgeCalc!$C$4:$V$300,12,FALSE)</f>
        <v>42</v>
      </c>
      <c r="M13" s="8">
        <f>VLOOKUP($B13,AgeCalc!$C$4:$V$300,13,FALSE)</f>
        <v>0</v>
      </c>
      <c r="N13" s="8">
        <f>VLOOKUP($B13,AgeCalc!$C$4:$V$300,14,FALSE)</f>
        <v>0</v>
      </c>
      <c r="O13" s="8">
        <f>VLOOKUP($B13,AgeCalc!$C$4:$V$300,15,FALSE)</f>
        <v>0</v>
      </c>
      <c r="P13" s="8">
        <f>VLOOKUP($B13,AgeCalc!$C$4:$V$300,16,FALSE)</f>
        <v>0</v>
      </c>
      <c r="Q13" s="8">
        <f>VLOOKUP($B13,AgeCalc!$C$4:$V$300,17,FALSE)</f>
        <v>42</v>
      </c>
      <c r="R13" s="8">
        <f>VLOOKUP($B13,AgeCalc!$C$4:$V$300,18,FALSE)</f>
        <v>46</v>
      </c>
      <c r="S13" s="6"/>
      <c r="T13" s="4">
        <f t="shared" si="0"/>
        <v>306</v>
      </c>
      <c r="U13" s="4">
        <f t="shared" si="1"/>
        <v>306</v>
      </c>
      <c r="V13" s="5">
        <v>11</v>
      </c>
      <c r="W13">
        <f t="shared" si="2"/>
        <v>10</v>
      </c>
      <c r="X13" s="19">
        <f t="shared" si="3"/>
        <v>10</v>
      </c>
      <c r="Y13" s="7">
        <f t="shared" si="4"/>
        <v>0</v>
      </c>
      <c r="Z13" s="7">
        <f t="shared" si="5"/>
        <v>7</v>
      </c>
      <c r="AA13" s="40">
        <f t="shared" si="6"/>
        <v>38</v>
      </c>
      <c r="AB13" s="7">
        <v>0</v>
      </c>
    </row>
    <row r="14" spans="1:256" ht="14.1" customHeight="1">
      <c r="A14" s="5">
        <v>12</v>
      </c>
      <c r="B14" s="7" t="s">
        <v>500</v>
      </c>
      <c r="C14" s="8" t="str">
        <f>VLOOKUP($B14,AgeCalc!$C$4:$V$300,7,FALSE)</f>
        <v>16 - 39</v>
      </c>
      <c r="D14" s="95"/>
      <c r="E14" s="44">
        <v>9</v>
      </c>
      <c r="F14" s="6">
        <v>42</v>
      </c>
      <c r="G14" s="57"/>
      <c r="H14" s="8">
        <f>VLOOKUP($B14,AgeCalc!$C$4:$V$300,8,FALSE)</f>
        <v>29</v>
      </c>
      <c r="I14" s="8">
        <f>VLOOKUP($B14,AgeCalc!$C$4:$V$300,9,FALSE)</f>
        <v>35</v>
      </c>
      <c r="J14" s="8">
        <f>VLOOKUP($B14,AgeCalc!$C$4:$V$300,10,FALSE)</f>
        <v>43</v>
      </c>
      <c r="K14" s="8">
        <f>VLOOKUP($B14,AgeCalc!$C$4:$V$300,11,FALSE)</f>
        <v>0</v>
      </c>
      <c r="L14" s="8">
        <f>VLOOKUP($B14,AgeCalc!$C$4:$V$300,12,FALSE)</f>
        <v>37</v>
      </c>
      <c r="M14" s="8">
        <f>VLOOKUP($B14,AgeCalc!$C$4:$V$300,13,FALSE)</f>
        <v>34</v>
      </c>
      <c r="N14" s="8">
        <f>VLOOKUP($B14,AgeCalc!$C$4:$V$300,14,FALSE)</f>
        <v>0</v>
      </c>
      <c r="O14" s="8">
        <f>VLOOKUP($B14,AgeCalc!$C$4:$V$300,15,FALSE)</f>
        <v>0</v>
      </c>
      <c r="P14" s="8">
        <f>VLOOKUP($B14,AgeCalc!$C$4:$V$300,16,FALSE)</f>
        <v>42</v>
      </c>
      <c r="Q14" s="8">
        <f>VLOOKUP($B14,AgeCalc!$C$4:$V$300,17,FALSE)</f>
        <v>37</v>
      </c>
      <c r="R14" s="8">
        <f>VLOOKUP($B14,AgeCalc!$C$4:$V$300,18,FALSE)</f>
        <v>0</v>
      </c>
      <c r="S14" s="6"/>
      <c r="T14" s="4">
        <f t="shared" si="0"/>
        <v>299</v>
      </c>
      <c r="U14" s="4">
        <f t="shared" si="1"/>
        <v>299</v>
      </c>
      <c r="V14" s="5">
        <v>12</v>
      </c>
      <c r="W14">
        <f t="shared" si="2"/>
        <v>10</v>
      </c>
      <c r="X14" s="19">
        <f t="shared" si="3"/>
        <v>10</v>
      </c>
      <c r="Y14" s="7">
        <f t="shared" si="4"/>
        <v>0</v>
      </c>
      <c r="Z14" s="7">
        <f t="shared" si="5"/>
        <v>7</v>
      </c>
      <c r="AA14" s="40">
        <f t="shared" si="6"/>
        <v>37</v>
      </c>
      <c r="AB14" s="7">
        <v>0</v>
      </c>
    </row>
    <row r="15" spans="1:256" ht="14.1" customHeight="1">
      <c r="A15" s="5">
        <v>13</v>
      </c>
      <c r="B15" s="7" t="s">
        <v>227</v>
      </c>
      <c r="C15" s="8" t="str">
        <f>VLOOKUP($B15,AgeCalc!$C$4:$V$300,7,FALSE)</f>
        <v>45 - 49</v>
      </c>
      <c r="D15" s="95"/>
      <c r="E15" s="44">
        <v>8</v>
      </c>
      <c r="F15" s="6">
        <v>44</v>
      </c>
      <c r="G15" s="18"/>
      <c r="H15" s="8">
        <f>VLOOKUP($B15,AgeCalc!$C$4:$V$300,8,FALSE)</f>
        <v>0</v>
      </c>
      <c r="I15" s="8">
        <f>VLOOKUP($B15,AgeCalc!$C$4:$V$300,9,FALSE)</f>
        <v>30</v>
      </c>
      <c r="J15" s="8">
        <f>VLOOKUP($B15,AgeCalc!$C$4:$V$300,10,FALSE)</f>
        <v>0</v>
      </c>
      <c r="K15" s="8">
        <f>VLOOKUP($B15,AgeCalc!$C$4:$V$300,11,FALSE)</f>
        <v>34</v>
      </c>
      <c r="L15" s="8">
        <f>VLOOKUP($B15,AgeCalc!$C$4:$V$300,12,FALSE)</f>
        <v>39</v>
      </c>
      <c r="M15" s="8">
        <f>VLOOKUP($B15,AgeCalc!$C$4:$V$300,13,FALSE)</f>
        <v>36</v>
      </c>
      <c r="N15" s="8">
        <v>0</v>
      </c>
      <c r="O15" s="8">
        <f>VLOOKUP($B15,AgeCalc!$C$4:$V$300,15,FALSE)</f>
        <v>44</v>
      </c>
      <c r="P15" s="8">
        <f>VLOOKUP($B15,AgeCalc!$C$4:$V$300,16,FALSE)</f>
        <v>0</v>
      </c>
      <c r="Q15" s="8">
        <f>VLOOKUP($B15,AgeCalc!$C$4:$V$300,17,FALSE)</f>
        <v>34</v>
      </c>
      <c r="R15" s="8">
        <f>VLOOKUP($B15,AgeCalc!$C$4:$V$300,18,FALSE)</f>
        <v>37</v>
      </c>
      <c r="S15" s="6"/>
      <c r="T15" s="4">
        <f t="shared" si="0"/>
        <v>298</v>
      </c>
      <c r="U15" s="4">
        <f t="shared" si="1"/>
        <v>298</v>
      </c>
      <c r="V15" s="5">
        <v>13</v>
      </c>
      <c r="W15">
        <f t="shared" si="2"/>
        <v>10</v>
      </c>
      <c r="X15" s="19">
        <f t="shared" si="3"/>
        <v>10</v>
      </c>
      <c r="Y15" s="7">
        <f t="shared" si="4"/>
        <v>0</v>
      </c>
      <c r="Z15" s="7">
        <f t="shared" si="5"/>
        <v>7</v>
      </c>
      <c r="AA15" s="40">
        <f t="shared" si="6"/>
        <v>37</v>
      </c>
      <c r="AB15" s="7">
        <v>0</v>
      </c>
    </row>
    <row r="16" spans="1:256" ht="14.1" customHeight="1">
      <c r="A16" s="5">
        <v>14</v>
      </c>
      <c r="B16" s="7" t="s">
        <v>103</v>
      </c>
      <c r="C16" s="8" t="str">
        <f>VLOOKUP($B16,AgeCalc!$C$4:$V$300,7,FALSE)</f>
        <v>40 - 44</v>
      </c>
      <c r="D16" s="95"/>
      <c r="E16" s="44">
        <v>9</v>
      </c>
      <c r="F16" s="6">
        <v>37</v>
      </c>
      <c r="G16" s="8"/>
      <c r="H16" s="8">
        <v>0</v>
      </c>
      <c r="I16" s="8">
        <v>0</v>
      </c>
      <c r="J16" s="8">
        <f>VLOOKUP($B16,AgeCalc!$C$4:$V$300,10,FALSE)</f>
        <v>36</v>
      </c>
      <c r="K16" s="8">
        <f>VLOOKUP($B16,AgeCalc!$C$4:$V$300,11,FALSE)</f>
        <v>28</v>
      </c>
      <c r="L16" s="8">
        <f>VLOOKUP($B16,AgeCalc!$C$4:$V$300,12,FALSE)</f>
        <v>29</v>
      </c>
      <c r="M16" s="8">
        <f>VLOOKUP($B16,AgeCalc!$C$4:$V$300,13,FALSE)</f>
        <v>0</v>
      </c>
      <c r="N16" s="8">
        <v>0</v>
      </c>
      <c r="O16" s="8">
        <f>VLOOKUP($B16,AgeCalc!$C$4:$V$300,15,FALSE)</f>
        <v>39</v>
      </c>
      <c r="P16" s="8">
        <f>VLOOKUP($B16,AgeCalc!$C$4:$V$300,16,FALSE)</f>
        <v>37</v>
      </c>
      <c r="Q16" s="8">
        <f>VLOOKUP($B16,AgeCalc!$C$4:$V$300,17,FALSE)</f>
        <v>33</v>
      </c>
      <c r="R16" s="8">
        <f>VLOOKUP($B16,AgeCalc!$C$4:$V$300,18,FALSE)</f>
        <v>35</v>
      </c>
      <c r="S16" s="6"/>
      <c r="T16" s="4">
        <f t="shared" si="0"/>
        <v>274</v>
      </c>
      <c r="U16" s="4">
        <f t="shared" si="1"/>
        <v>274</v>
      </c>
      <c r="V16" s="5">
        <v>14</v>
      </c>
      <c r="W16">
        <f t="shared" si="2"/>
        <v>10</v>
      </c>
      <c r="X16" s="19">
        <f t="shared" si="3"/>
        <v>10</v>
      </c>
      <c r="Y16" s="7">
        <f t="shared" si="4"/>
        <v>0</v>
      </c>
      <c r="Z16" s="7">
        <f t="shared" si="5"/>
        <v>7</v>
      </c>
      <c r="AA16" s="40">
        <f t="shared" si="6"/>
        <v>34</v>
      </c>
      <c r="AB16" s="7">
        <v>0</v>
      </c>
    </row>
    <row r="17" spans="1:28" ht="14.1" customHeight="1">
      <c r="A17" s="5">
        <v>15</v>
      </c>
      <c r="B17" s="7" t="s">
        <v>341</v>
      </c>
      <c r="C17" s="8" t="str">
        <f>VLOOKUP($B17,AgeCalc!$C$4:$V$300,7,FALSE)</f>
        <v>55 - 59</v>
      </c>
      <c r="D17" s="95"/>
      <c r="E17" s="44">
        <v>9</v>
      </c>
      <c r="F17" s="6">
        <v>38</v>
      </c>
      <c r="G17" s="18"/>
      <c r="H17" s="8">
        <v>0</v>
      </c>
      <c r="I17" s="8">
        <v>0</v>
      </c>
      <c r="J17" s="8">
        <f>VLOOKUP($B17,AgeCalc!$C$4:$V$300,10,FALSE)</f>
        <v>35</v>
      </c>
      <c r="K17" s="8">
        <f>VLOOKUP($B17,AgeCalc!$C$4:$V$300,11,FALSE)</f>
        <v>29</v>
      </c>
      <c r="L17" s="8">
        <v>0</v>
      </c>
      <c r="M17" s="8">
        <f>VLOOKUP($B17,AgeCalc!$C$4:$V$300,13,FALSE)</f>
        <v>31</v>
      </c>
      <c r="N17" s="8">
        <f>VLOOKUP($B17,AgeCalc!$C$4:$V$300,14,FALSE)</f>
        <v>28</v>
      </c>
      <c r="O17" s="8">
        <f>VLOOKUP($B17,AgeCalc!$C$4:$V$300,15,FALSE)</f>
        <v>38</v>
      </c>
      <c r="P17" s="8">
        <f>VLOOKUP($B17,AgeCalc!$C$4:$V$300,16,FALSE)</f>
        <v>38</v>
      </c>
      <c r="Q17" s="8">
        <f>VLOOKUP($B17,AgeCalc!$C$4:$V$300,17,FALSE)</f>
        <v>32</v>
      </c>
      <c r="R17" s="8">
        <f>VLOOKUP($B17,AgeCalc!$C$4:$V$300,18,FALSE)</f>
        <v>0</v>
      </c>
      <c r="S17" s="6"/>
      <c r="T17" s="4">
        <f t="shared" si="0"/>
        <v>269</v>
      </c>
      <c r="U17" s="4">
        <f t="shared" si="1"/>
        <v>269</v>
      </c>
      <c r="V17" s="5">
        <v>15</v>
      </c>
      <c r="W17">
        <f t="shared" si="2"/>
        <v>10</v>
      </c>
      <c r="X17" s="19">
        <f t="shared" si="3"/>
        <v>10</v>
      </c>
      <c r="Y17" s="7">
        <f t="shared" si="4"/>
        <v>0</v>
      </c>
      <c r="Z17" s="7">
        <f t="shared" si="5"/>
        <v>7</v>
      </c>
      <c r="AA17" s="40">
        <f t="shared" si="6"/>
        <v>33</v>
      </c>
      <c r="AB17" s="7">
        <v>0</v>
      </c>
    </row>
    <row r="18" spans="1:28" ht="14.1" customHeight="1">
      <c r="A18" s="5">
        <v>16</v>
      </c>
      <c r="B18" s="7" t="s">
        <v>409</v>
      </c>
      <c r="C18" s="8" t="str">
        <f>VLOOKUP($B18,AgeCalc!$C$4:$V$300,7,FALSE)</f>
        <v>16 - 39</v>
      </c>
      <c r="D18" s="95"/>
      <c r="E18" s="44">
        <v>6</v>
      </c>
      <c r="F18" s="6">
        <v>47</v>
      </c>
      <c r="G18" s="18"/>
      <c r="H18" s="8">
        <f>VLOOKUP($B18,AgeCalc!$C$4:$V$300,8,FALSE)</f>
        <v>41</v>
      </c>
      <c r="I18" s="8">
        <f>VLOOKUP($B18,AgeCalc!$C$4:$V$300,9,FALSE)</f>
        <v>0</v>
      </c>
      <c r="J18" s="8">
        <f>VLOOKUP($B18,AgeCalc!$C$4:$V$300,10,FALSE)</f>
        <v>0</v>
      </c>
      <c r="K18" s="8">
        <f>VLOOKUP($B18,AgeCalc!$C$4:$V$300,11,FALSE)</f>
        <v>40</v>
      </c>
      <c r="L18" s="8">
        <f>VLOOKUP($B18,AgeCalc!$C$4:$V$300,12,FALSE)</f>
        <v>44</v>
      </c>
      <c r="M18" s="8">
        <f>VLOOKUP($B18,AgeCalc!$C$4:$V$300,13,FALSE)</f>
        <v>47</v>
      </c>
      <c r="N18" s="8">
        <f>VLOOKUP($B18,AgeCalc!$C$4:$V$300,14,FALSE)</f>
        <v>46</v>
      </c>
      <c r="O18" s="8">
        <f>VLOOKUP($B18,AgeCalc!$C$4:$V$300,15,FALSE)</f>
        <v>0</v>
      </c>
      <c r="P18" s="8">
        <f>VLOOKUP($B18,AgeCalc!$C$4:$V$300,16,FALSE)</f>
        <v>0</v>
      </c>
      <c r="Q18" s="8">
        <f>VLOOKUP($B18,AgeCalc!$C$4:$V$300,17,FALSE)</f>
        <v>0</v>
      </c>
      <c r="R18" s="8">
        <f>VLOOKUP($B18,AgeCalc!$C$4:$V$300,18,FALSE)</f>
        <v>0</v>
      </c>
      <c r="S18" s="6"/>
      <c r="T18" s="4">
        <f t="shared" si="0"/>
        <v>265</v>
      </c>
      <c r="U18" s="4">
        <f t="shared" si="1"/>
        <v>265</v>
      </c>
      <c r="V18" s="5">
        <v>16</v>
      </c>
      <c r="W18">
        <f t="shared" si="2"/>
        <v>10</v>
      </c>
      <c r="X18" s="19">
        <f t="shared" si="3"/>
        <v>10</v>
      </c>
      <c r="Y18" s="7">
        <f t="shared" si="4"/>
        <v>0</v>
      </c>
      <c r="Z18" s="7">
        <f t="shared" si="5"/>
        <v>7</v>
      </c>
      <c r="AA18" s="40">
        <f t="shared" si="6"/>
        <v>32</v>
      </c>
      <c r="AB18" s="7">
        <v>0</v>
      </c>
    </row>
    <row r="19" spans="1:28" ht="14.1" customHeight="1">
      <c r="A19" s="5">
        <v>17</v>
      </c>
      <c r="B19" s="7" t="s">
        <v>197</v>
      </c>
      <c r="C19" s="8" t="str">
        <f>VLOOKUP($B19,AgeCalc!$C$4:$V$300,7,FALSE)</f>
        <v>60 - 64</v>
      </c>
      <c r="D19" s="95"/>
      <c r="E19" s="44">
        <v>9</v>
      </c>
      <c r="F19" s="6">
        <v>36</v>
      </c>
      <c r="G19" s="8">
        <v>34</v>
      </c>
      <c r="H19" s="8">
        <f>VLOOKUP($B19,AgeCalc!$C$4:$V$300,8,FALSE)</f>
        <v>24</v>
      </c>
      <c r="I19" s="8">
        <f>VLOOKUP($B19,AgeCalc!$C$4:$V$300,9,FALSE)</f>
        <v>0</v>
      </c>
      <c r="J19" s="8">
        <f>VLOOKUP($B19,AgeCalc!$C$4:$V$300,10,FALSE)</f>
        <v>32</v>
      </c>
      <c r="K19" s="8">
        <f>VLOOKUP($B19,AgeCalc!$C$4:$V$300,11,FALSE)</f>
        <v>0</v>
      </c>
      <c r="L19" s="8">
        <f>VLOOKUP($B19,AgeCalc!$C$4:$V$300,12,FALSE)</f>
        <v>33</v>
      </c>
      <c r="M19" s="8">
        <f>VLOOKUP($B19,AgeCalc!$C$4:$V$300,13,FALSE)</f>
        <v>0</v>
      </c>
      <c r="N19" s="8">
        <f>VLOOKUP($B19,AgeCalc!$C$4:$V$300,14,FALSE)</f>
        <v>0</v>
      </c>
      <c r="O19" s="8">
        <f>VLOOKUP($B19,AgeCalc!$C$4:$V$300,15,FALSE)</f>
        <v>0</v>
      </c>
      <c r="P19" s="8">
        <f>VLOOKUP($B19,AgeCalc!$C$4:$V$300,16,FALSE)</f>
        <v>36</v>
      </c>
      <c r="Q19" s="8">
        <f>VLOOKUP($B19,AgeCalc!$C$4:$V$300,17,FALSE)</f>
        <v>27</v>
      </c>
      <c r="R19" s="8">
        <f>VLOOKUP($B19,AgeCalc!$C$4:$V$300,18,FALSE)</f>
        <v>32</v>
      </c>
      <c r="S19" s="6"/>
      <c r="T19" s="4">
        <f t="shared" si="0"/>
        <v>254</v>
      </c>
      <c r="U19" s="4">
        <f t="shared" si="1"/>
        <v>254</v>
      </c>
      <c r="V19" s="5">
        <v>17</v>
      </c>
      <c r="W19">
        <f t="shared" si="2"/>
        <v>11</v>
      </c>
      <c r="X19" s="19">
        <f t="shared" si="3"/>
        <v>10</v>
      </c>
      <c r="Y19" s="7">
        <f t="shared" si="4"/>
        <v>1</v>
      </c>
      <c r="Z19" s="7">
        <f t="shared" si="5"/>
        <v>7</v>
      </c>
      <c r="AA19" s="40">
        <f t="shared" si="6"/>
        <v>27</v>
      </c>
      <c r="AB19" s="7">
        <v>1</v>
      </c>
    </row>
    <row r="20" spans="1:28" ht="14.1" customHeight="1">
      <c r="A20" s="5">
        <v>18</v>
      </c>
      <c r="B20" s="7" t="s">
        <v>856</v>
      </c>
      <c r="C20" s="8" t="str">
        <f>VLOOKUP($B20,AgeCalc!$C$4:$V$300,7,FALSE)</f>
        <v>45 - 49</v>
      </c>
      <c r="D20" s="95"/>
      <c r="E20" s="44"/>
      <c r="F20" s="6"/>
      <c r="G20" s="18"/>
      <c r="H20" s="8">
        <f>VLOOKUP($B20,AgeCalc!$C$4:$V$300,8,FALSE)</f>
        <v>43</v>
      </c>
      <c r="I20" s="8">
        <f>VLOOKUP($B20,AgeCalc!$C$4:$V$300,9,FALSE)</f>
        <v>42</v>
      </c>
      <c r="J20" s="8">
        <f>VLOOKUP($B20,AgeCalc!$C$4:$V$300,10,FALSE)</f>
        <v>0</v>
      </c>
      <c r="K20" s="8">
        <f>VLOOKUP($B20,AgeCalc!$C$4:$V$300,11,FALSE)</f>
        <v>41</v>
      </c>
      <c r="L20" s="8">
        <f>VLOOKUP($B20,AgeCalc!$C$4:$V$300,12,FALSE)</f>
        <v>41</v>
      </c>
      <c r="M20" s="8">
        <f>VLOOKUP($B20,AgeCalc!$C$4:$V$300,13,FALSE)</f>
        <v>42</v>
      </c>
      <c r="N20" s="8">
        <f>VLOOKUP($B20,AgeCalc!$C$4:$V$300,14,FALSE)</f>
        <v>42</v>
      </c>
      <c r="O20" s="8">
        <f>VLOOKUP($B20,AgeCalc!$C$4:$V$300,15,FALSE)</f>
        <v>0</v>
      </c>
      <c r="P20" s="8">
        <f>VLOOKUP($B20,AgeCalc!$C$4:$V$300,16,FALSE)</f>
        <v>0</v>
      </c>
      <c r="Q20" s="8">
        <f>VLOOKUP($B20,AgeCalc!$C$4:$V$300,17,FALSE)</f>
        <v>0</v>
      </c>
      <c r="R20" s="8">
        <f>VLOOKUP($B20,AgeCalc!$C$4:$V$300,18,FALSE)</f>
        <v>0</v>
      </c>
      <c r="S20" s="6"/>
      <c r="T20" s="4">
        <f t="shared" si="0"/>
        <v>251</v>
      </c>
      <c r="U20" s="4">
        <f t="shared" si="1"/>
        <v>251</v>
      </c>
      <c r="V20" s="5">
        <v>18</v>
      </c>
      <c r="W20">
        <f t="shared" si="2"/>
        <v>10</v>
      </c>
      <c r="X20" s="19">
        <f t="shared" si="3"/>
        <v>10</v>
      </c>
      <c r="Y20" s="7">
        <f t="shared" si="4"/>
        <v>0</v>
      </c>
      <c r="Z20" s="7">
        <f t="shared" si="5"/>
        <v>7</v>
      </c>
      <c r="AA20" s="40">
        <f t="shared" si="6"/>
        <v>36</v>
      </c>
      <c r="AB20" s="7">
        <v>0</v>
      </c>
    </row>
    <row r="21" spans="1:28" ht="14.1" customHeight="1">
      <c r="A21" s="5">
        <v>19</v>
      </c>
      <c r="B21" s="7" t="s">
        <v>827</v>
      </c>
      <c r="C21" s="8" t="str">
        <f>VLOOKUP($B21,AgeCalc!$C$4:$V$300,7,FALSE)</f>
        <v>55 - 59</v>
      </c>
      <c r="D21" s="95"/>
      <c r="E21" s="44">
        <v>11</v>
      </c>
      <c r="F21" s="6">
        <v>34</v>
      </c>
      <c r="G21" s="8"/>
      <c r="H21" s="8">
        <f>VLOOKUP($B21,AgeCalc!$C$4:$V$300,8,FALSE)</f>
        <v>28</v>
      </c>
      <c r="I21" s="8">
        <f>VLOOKUP($B21,AgeCalc!$C$4:$V$300,9,FALSE)</f>
        <v>0</v>
      </c>
      <c r="J21" s="8">
        <f>VLOOKUP($B21,AgeCalc!$C$4:$V$300,10,FALSE)</f>
        <v>0</v>
      </c>
      <c r="K21" s="8">
        <f>VLOOKUP($B21,AgeCalc!$C$4:$V$300,11,FALSE)</f>
        <v>33</v>
      </c>
      <c r="L21" s="8">
        <f>VLOOKUP($B21,AgeCalc!$C$4:$V$300,12,FALSE)</f>
        <v>31</v>
      </c>
      <c r="M21" s="8">
        <f>VLOOKUP($B21,AgeCalc!$C$4:$V$300,13,FALSE)</f>
        <v>28</v>
      </c>
      <c r="N21" s="8">
        <f>VLOOKUP($B21,AgeCalc!$C$4:$V$300,14,FALSE)</f>
        <v>34</v>
      </c>
      <c r="O21" s="8">
        <f>VLOOKUP($B21,AgeCalc!$C$4:$V$300,15,FALSE)</f>
        <v>0</v>
      </c>
      <c r="P21" s="8">
        <f>VLOOKUP($B21,AgeCalc!$C$4:$V$300,16,FALSE)</f>
        <v>0</v>
      </c>
      <c r="Q21" s="8">
        <f>VLOOKUP($B21,AgeCalc!$C$4:$V$300,17,FALSE)</f>
        <v>28</v>
      </c>
      <c r="R21" s="8">
        <f>VLOOKUP($B21,AgeCalc!$C$4:$V$300,18,FALSE)</f>
        <v>34</v>
      </c>
      <c r="S21" s="6"/>
      <c r="T21" s="4">
        <f t="shared" si="0"/>
        <v>250</v>
      </c>
      <c r="U21" s="4">
        <f t="shared" si="1"/>
        <v>250</v>
      </c>
      <c r="V21" s="5">
        <v>19</v>
      </c>
      <c r="W21">
        <f t="shared" si="2"/>
        <v>10</v>
      </c>
      <c r="X21" s="19">
        <f t="shared" si="3"/>
        <v>10</v>
      </c>
      <c r="Y21" s="7">
        <f t="shared" si="4"/>
        <v>0</v>
      </c>
      <c r="Z21" s="7">
        <f t="shared" si="5"/>
        <v>7</v>
      </c>
      <c r="AA21" s="40">
        <f t="shared" si="6"/>
        <v>31</v>
      </c>
      <c r="AB21" s="7">
        <v>1</v>
      </c>
    </row>
    <row r="22" spans="1:28" ht="14.1" customHeight="1">
      <c r="A22" s="5">
        <v>20</v>
      </c>
      <c r="B22" s="70" t="s">
        <v>893</v>
      </c>
      <c r="C22" s="8" t="str">
        <f>VLOOKUP($B22,AgeCalc!$C$4:$V$300,7,FALSE)</f>
        <v>40 - 44</v>
      </c>
      <c r="D22" s="95"/>
      <c r="E22" s="44">
        <v>1</v>
      </c>
      <c r="F22" s="6">
        <v>33</v>
      </c>
      <c r="G22" s="18"/>
      <c r="H22" s="8">
        <f>VLOOKUP($B22,AgeCalc!$C$4:$V$300,8,FALSE)</f>
        <v>33</v>
      </c>
      <c r="I22" s="8">
        <f>VLOOKUP($B22,AgeCalc!$C$4:$V$300,9,FALSE)</f>
        <v>38</v>
      </c>
      <c r="J22" s="8">
        <f>VLOOKUP($B22,AgeCalc!$C$4:$V$300,10,FALSE)</f>
        <v>0</v>
      </c>
      <c r="K22" s="8">
        <f>VLOOKUP($B22,AgeCalc!$C$4:$V$300,11,FALSE)</f>
        <v>30</v>
      </c>
      <c r="L22" s="8">
        <f>VLOOKUP($B22,AgeCalc!$C$4:$V$300,12,FALSE)</f>
        <v>0</v>
      </c>
      <c r="M22" s="8">
        <f>VLOOKUP($B22,AgeCalc!$C$4:$V$300,13,FALSE)</f>
        <v>29</v>
      </c>
      <c r="N22" s="8">
        <f>VLOOKUP($B22,AgeCalc!$C$4:$V$300,14,FALSE)</f>
        <v>36</v>
      </c>
      <c r="O22" s="8">
        <f>VLOOKUP($B22,AgeCalc!$C$4:$V$300,15,FALSE)</f>
        <v>46</v>
      </c>
      <c r="P22" s="8">
        <f>VLOOKUP($B22,AgeCalc!$C$4:$V$300,16,FALSE)</f>
        <v>0</v>
      </c>
      <c r="Q22" s="8">
        <f>VLOOKUP($B22,AgeCalc!$C$4:$V$300,17,FALSE)</f>
        <v>0</v>
      </c>
      <c r="R22" s="8">
        <f>VLOOKUP($B22,AgeCalc!$C$4:$V$300,18,FALSE)</f>
        <v>0</v>
      </c>
      <c r="S22" s="6"/>
      <c r="T22" s="4">
        <f t="shared" si="0"/>
        <v>245</v>
      </c>
      <c r="U22" s="4">
        <f t="shared" si="1"/>
        <v>245</v>
      </c>
      <c r="V22" s="5">
        <v>20</v>
      </c>
      <c r="W22">
        <f t="shared" si="2"/>
        <v>10</v>
      </c>
      <c r="X22" s="19">
        <f t="shared" si="3"/>
        <v>10</v>
      </c>
      <c r="Y22" s="7">
        <f t="shared" si="4"/>
        <v>0</v>
      </c>
      <c r="Z22" s="7">
        <f t="shared" si="5"/>
        <v>7</v>
      </c>
      <c r="AA22" s="40">
        <f t="shared" si="6"/>
        <v>31</v>
      </c>
      <c r="AB22" s="7">
        <v>0</v>
      </c>
    </row>
    <row r="23" spans="1:28" ht="14.1" customHeight="1">
      <c r="A23" s="5">
        <v>21</v>
      </c>
      <c r="B23" s="7" t="s">
        <v>915</v>
      </c>
      <c r="C23" s="8" t="str">
        <f>VLOOKUP($B23,AgeCalc!$C$4:$V$300,7,FALSE)</f>
        <v>40 - 44</v>
      </c>
      <c r="D23" s="95"/>
      <c r="E23" s="44">
        <v>9</v>
      </c>
      <c r="F23" s="6">
        <v>39</v>
      </c>
      <c r="G23" s="18"/>
      <c r="H23" s="8">
        <f>VLOOKUP($B23,AgeCalc!$C$4:$V$300,8,FALSE)</f>
        <v>0</v>
      </c>
      <c r="I23" s="8">
        <f>VLOOKUP($B23,AgeCalc!$C$4:$V$300,9,FALSE)</f>
        <v>0</v>
      </c>
      <c r="J23" s="8">
        <f>VLOOKUP($B23,AgeCalc!$C$4:$V$300,10,FALSE)</f>
        <v>30</v>
      </c>
      <c r="K23" s="8">
        <f>VLOOKUP($B23,AgeCalc!$C$4:$V$300,11,FALSE)</f>
        <v>0</v>
      </c>
      <c r="L23" s="8">
        <f>VLOOKUP($B23,AgeCalc!$C$4:$V$300,12,FALSE)</f>
        <v>30</v>
      </c>
      <c r="M23" s="8">
        <f>VLOOKUP($B23,AgeCalc!$C$4:$V$300,13,FALSE)</f>
        <v>0</v>
      </c>
      <c r="N23" s="8">
        <f>VLOOKUP($B23,AgeCalc!$C$4:$V$300,14,FALSE)</f>
        <v>0</v>
      </c>
      <c r="O23" s="8">
        <f>VLOOKUP($B23,AgeCalc!$C$4:$V$300,15,FALSE)</f>
        <v>40</v>
      </c>
      <c r="P23" s="8">
        <f>VLOOKUP($B23,AgeCalc!$C$4:$V$300,16,FALSE)</f>
        <v>39</v>
      </c>
      <c r="Q23" s="8">
        <f>VLOOKUP($B23,AgeCalc!$C$4:$V$300,17,FALSE)</f>
        <v>29</v>
      </c>
      <c r="R23" s="8">
        <f>VLOOKUP($B23,AgeCalc!$C$4:$V$300,18,FALSE)</f>
        <v>33</v>
      </c>
      <c r="S23" s="6"/>
      <c r="T23" s="4">
        <f t="shared" si="0"/>
        <v>240</v>
      </c>
      <c r="U23" s="4">
        <f t="shared" si="1"/>
        <v>240</v>
      </c>
      <c r="V23" s="5">
        <v>21</v>
      </c>
      <c r="W23">
        <f t="shared" si="2"/>
        <v>10</v>
      </c>
      <c r="X23" s="19">
        <f t="shared" si="3"/>
        <v>10</v>
      </c>
      <c r="Y23" s="7">
        <f t="shared" si="4"/>
        <v>0</v>
      </c>
      <c r="Z23" s="7">
        <f t="shared" si="5"/>
        <v>7</v>
      </c>
      <c r="AA23" s="40">
        <f t="shared" si="6"/>
        <v>29</v>
      </c>
      <c r="AB23" s="7">
        <v>0</v>
      </c>
    </row>
    <row r="24" spans="1:28" ht="14.1" customHeight="1">
      <c r="A24" s="5">
        <v>22</v>
      </c>
      <c r="B24" s="7" t="s">
        <v>102</v>
      </c>
      <c r="C24" s="8" t="str">
        <f>VLOOKUP($B24,AgeCalc!$C$4:$V$300,7,FALSE)</f>
        <v>60 - 64</v>
      </c>
      <c r="D24" s="95"/>
      <c r="E24" s="44">
        <v>11</v>
      </c>
      <c r="F24" s="6">
        <v>36</v>
      </c>
      <c r="G24" s="57"/>
      <c r="H24" s="8">
        <f>VLOOKUP($B24,AgeCalc!$C$4:$V$300,8,FALSE)</f>
        <v>19</v>
      </c>
      <c r="I24" s="8">
        <f>VLOOKUP($B24,AgeCalc!$C$4:$V$300,9,FALSE)</f>
        <v>0</v>
      </c>
      <c r="J24" s="8">
        <f>VLOOKUP($B24,AgeCalc!$C$4:$V$300,10,FALSE)</f>
        <v>33</v>
      </c>
      <c r="K24" s="8">
        <f>VLOOKUP($B24,AgeCalc!$C$4:$V$300,11,FALSE)</f>
        <v>27</v>
      </c>
      <c r="L24" s="8">
        <f>VLOOKUP($B24,AgeCalc!$C$4:$V$300,12,FALSE)</f>
        <v>28</v>
      </c>
      <c r="M24" s="8">
        <f>VLOOKUP($B24,AgeCalc!$C$4:$V$300,13,FALSE)</f>
        <v>0</v>
      </c>
      <c r="N24" s="8">
        <f>VLOOKUP($B24,AgeCalc!$C$4:$V$300,14,FALSE)</f>
        <v>27</v>
      </c>
      <c r="O24" s="8">
        <f>VLOOKUP($B24,AgeCalc!$C$4:$V$300,15,FALSE)</f>
        <v>0</v>
      </c>
      <c r="P24" s="8">
        <f>VLOOKUP($B24,AgeCalc!$C$4:$V$300,16,FALSE)</f>
        <v>0</v>
      </c>
      <c r="Q24" s="8">
        <f>VLOOKUP($B24,AgeCalc!$C$4:$V$300,17,FALSE)</f>
        <v>30</v>
      </c>
      <c r="R24" s="8">
        <f>VLOOKUP($B24,AgeCalc!$C$4:$V$300,18,FALSE)</f>
        <v>36</v>
      </c>
      <c r="S24" s="6"/>
      <c r="T24" s="4">
        <f t="shared" si="0"/>
        <v>236</v>
      </c>
      <c r="U24" s="4">
        <f t="shared" si="1"/>
        <v>236</v>
      </c>
      <c r="V24" s="5">
        <v>22</v>
      </c>
      <c r="W24">
        <f t="shared" si="2"/>
        <v>10</v>
      </c>
      <c r="X24" s="19">
        <f t="shared" si="3"/>
        <v>10</v>
      </c>
      <c r="Y24" s="7">
        <f t="shared" si="4"/>
        <v>0</v>
      </c>
      <c r="Z24" s="7">
        <f t="shared" si="5"/>
        <v>7</v>
      </c>
      <c r="AA24" s="40">
        <f t="shared" si="6"/>
        <v>29</v>
      </c>
      <c r="AB24" s="7">
        <v>0</v>
      </c>
    </row>
    <row r="25" spans="1:28" ht="14.1" customHeight="1">
      <c r="A25" s="5">
        <v>23</v>
      </c>
      <c r="B25" s="7" t="s">
        <v>83</v>
      </c>
      <c r="C25" s="8" t="str">
        <f>VLOOKUP($B25,AgeCalc!$C$4:$V$300,7,FALSE)</f>
        <v>50 - 54</v>
      </c>
      <c r="D25" s="95"/>
      <c r="E25" s="44"/>
      <c r="F25" s="6"/>
      <c r="G25" s="18">
        <v>48</v>
      </c>
      <c r="H25" s="8">
        <f>VLOOKUP($B25,AgeCalc!$C$4:$V$300,8,FALSE)</f>
        <v>0</v>
      </c>
      <c r="I25" s="8">
        <f>VLOOKUP($B25,AgeCalc!$C$4:$V$300,9,FALSE)</f>
        <v>0</v>
      </c>
      <c r="J25" s="8">
        <f>VLOOKUP($B25,AgeCalc!$C$4:$V$300,10,FALSE)</f>
        <v>0</v>
      </c>
      <c r="K25" s="8">
        <f>VLOOKUP($B25,AgeCalc!$C$4:$V$300,11,FALSE)</f>
        <v>0</v>
      </c>
      <c r="L25" s="8">
        <f>VLOOKUP($B25,AgeCalc!$C$4:$V$300,12,FALSE)</f>
        <v>45</v>
      </c>
      <c r="M25" s="8">
        <f>VLOOKUP($B25,AgeCalc!$C$4:$V$300,13,FALSE)</f>
        <v>45</v>
      </c>
      <c r="N25" s="8">
        <f>VLOOKUP($B25,AgeCalc!$C$4:$V$300,14,FALSE)</f>
        <v>40</v>
      </c>
      <c r="O25" s="8">
        <f>VLOOKUP($B25,AgeCalc!$C$4:$V$300,15,FALSE)</f>
        <v>0</v>
      </c>
      <c r="P25" s="8">
        <f>VLOOKUP($B25,AgeCalc!$C$4:$V$300,16,FALSE)</f>
        <v>0</v>
      </c>
      <c r="Q25" s="8">
        <f>VLOOKUP($B25,AgeCalc!$C$4:$V$300,17,FALSE)</f>
        <v>43</v>
      </c>
      <c r="R25" s="8">
        <f>VLOOKUP($B25,AgeCalc!$C$4:$V$300,18,FALSE)</f>
        <v>0</v>
      </c>
      <c r="S25" s="6"/>
      <c r="T25" s="4">
        <f t="shared" si="0"/>
        <v>221</v>
      </c>
      <c r="U25" s="4">
        <f t="shared" si="1"/>
        <v>221</v>
      </c>
      <c r="V25" s="5">
        <v>23</v>
      </c>
      <c r="W25">
        <f t="shared" si="2"/>
        <v>11</v>
      </c>
      <c r="X25" s="19">
        <f t="shared" si="3"/>
        <v>10</v>
      </c>
      <c r="Y25" s="7">
        <f t="shared" si="4"/>
        <v>1</v>
      </c>
      <c r="Z25" s="7">
        <f t="shared" si="5"/>
        <v>7</v>
      </c>
      <c r="AA25" s="40">
        <f t="shared" si="6"/>
        <v>25</v>
      </c>
      <c r="AB25" s="7">
        <v>0</v>
      </c>
    </row>
    <row r="26" spans="1:28" ht="14.1" customHeight="1">
      <c r="A26" s="5">
        <v>24</v>
      </c>
      <c r="B26" s="61" t="s">
        <v>116</v>
      </c>
      <c r="C26" s="8" t="str">
        <f>VLOOKUP($B26,AgeCalc!$C$4:$V$300,7,FALSE)</f>
        <v>55 - 59</v>
      </c>
      <c r="D26" s="95"/>
      <c r="E26" s="44">
        <v>3</v>
      </c>
      <c r="F26" s="6">
        <v>34</v>
      </c>
      <c r="G26" s="18"/>
      <c r="H26" s="8">
        <f>VLOOKUP($B26,AgeCalc!$C$4:$V$300,8,FALSE)</f>
        <v>22</v>
      </c>
      <c r="I26" s="8">
        <f>VLOOKUP($B26,AgeCalc!$C$4:$V$300,9,FALSE)</f>
        <v>22</v>
      </c>
      <c r="J26" s="8">
        <f>VLOOKUP($B26,AgeCalc!$C$4:$V$300,10,FALSE)</f>
        <v>34</v>
      </c>
      <c r="K26" s="8">
        <f>VLOOKUP($B26,AgeCalc!$C$4:$V$300,11,FALSE)</f>
        <v>0</v>
      </c>
      <c r="L26" s="8">
        <f>VLOOKUP($B26,AgeCalc!$C$4:$V$300,12,FALSE)</f>
        <v>25</v>
      </c>
      <c r="M26" s="8">
        <f>VLOOKUP($B26,AgeCalc!$C$4:$V$300,13,FALSE)</f>
        <v>23</v>
      </c>
      <c r="N26" s="8">
        <f>VLOOKUP($B26,AgeCalc!$C$4:$V$300,14,FALSE)</f>
        <v>0</v>
      </c>
      <c r="O26" s="8">
        <f>VLOOKUP($B26,AgeCalc!$C$4:$V$300,15,FALSE)</f>
        <v>34</v>
      </c>
      <c r="P26" s="8">
        <f>VLOOKUP($B26,AgeCalc!$C$4:$V$300,16,FALSE)</f>
        <v>0</v>
      </c>
      <c r="Q26" s="8">
        <f>VLOOKUP($B26,AgeCalc!$C$4:$V$300,17,FALSE)</f>
        <v>25</v>
      </c>
      <c r="R26" s="8">
        <f>VLOOKUP($B26,AgeCalc!$C$4:$V$300,18,FALSE)</f>
        <v>0</v>
      </c>
      <c r="S26" s="6"/>
      <c r="T26" s="4">
        <f t="shared" si="0"/>
        <v>219</v>
      </c>
      <c r="U26" s="4">
        <f t="shared" si="1"/>
        <v>219</v>
      </c>
      <c r="V26" s="5">
        <v>24</v>
      </c>
      <c r="W26">
        <f t="shared" si="2"/>
        <v>10</v>
      </c>
      <c r="X26" s="19">
        <f t="shared" si="3"/>
        <v>10</v>
      </c>
      <c r="Y26" s="7">
        <f t="shared" si="4"/>
        <v>0</v>
      </c>
      <c r="Z26" s="7">
        <f t="shared" si="5"/>
        <v>7</v>
      </c>
      <c r="AA26" s="40">
        <f t="shared" si="6"/>
        <v>27</v>
      </c>
      <c r="AB26" s="7">
        <v>0</v>
      </c>
    </row>
    <row r="27" spans="1:28" ht="14.1" customHeight="1">
      <c r="A27" s="5">
        <v>25</v>
      </c>
      <c r="B27" s="7" t="s">
        <v>502</v>
      </c>
      <c r="C27" s="8" t="str">
        <f>VLOOKUP($B27,AgeCalc!$C$4:$V$300,7,FALSE)</f>
        <v>16 - 39</v>
      </c>
      <c r="D27" s="95"/>
      <c r="E27" s="44"/>
      <c r="F27" s="6"/>
      <c r="G27" s="18"/>
      <c r="H27" s="8">
        <f>VLOOKUP($B27,AgeCalc!$C$4:$V$300,8,FALSE)</f>
        <v>40</v>
      </c>
      <c r="I27" s="8">
        <f>VLOOKUP($B27,AgeCalc!$C$4:$V$300,9,FALSE)</f>
        <v>0</v>
      </c>
      <c r="J27" s="8">
        <f>VLOOKUP($B27,AgeCalc!$C$4:$V$300,10,FALSE)</f>
        <v>46</v>
      </c>
      <c r="K27" s="8">
        <f>VLOOKUP($B27,AgeCalc!$C$4:$V$300,11,FALSE)</f>
        <v>0</v>
      </c>
      <c r="L27" s="8">
        <f>VLOOKUP($B27,AgeCalc!$C$4:$V$300,12,FALSE)</f>
        <v>46</v>
      </c>
      <c r="M27" s="8">
        <f>VLOOKUP($B27,AgeCalc!$C$4:$V$300,13,FALSE)</f>
        <v>44</v>
      </c>
      <c r="N27" s="8">
        <f>VLOOKUP($B27,AgeCalc!$C$4:$V$300,14,FALSE)</f>
        <v>41</v>
      </c>
      <c r="O27" s="8">
        <f>VLOOKUP($B27,AgeCalc!$C$4:$V$300,15,FALSE)</f>
        <v>0</v>
      </c>
      <c r="P27" s="8">
        <f>VLOOKUP($B27,AgeCalc!$C$4:$V$300,16,FALSE)</f>
        <v>0</v>
      </c>
      <c r="Q27" s="8">
        <f>VLOOKUP($B27,AgeCalc!$C$4:$V$300,17,FALSE)</f>
        <v>0</v>
      </c>
      <c r="R27" s="8">
        <f>VLOOKUP($B27,AgeCalc!$C$4:$V$300,18,FALSE)</f>
        <v>0</v>
      </c>
      <c r="S27" s="6"/>
      <c r="T27" s="4">
        <f t="shared" si="0"/>
        <v>217</v>
      </c>
      <c r="U27" s="4">
        <f t="shared" si="1"/>
        <v>217</v>
      </c>
      <c r="V27" s="5">
        <v>25</v>
      </c>
      <c r="W27">
        <f t="shared" si="2"/>
        <v>10</v>
      </c>
      <c r="X27" s="19">
        <f t="shared" si="3"/>
        <v>10</v>
      </c>
      <c r="Y27" s="7">
        <f t="shared" si="4"/>
        <v>0</v>
      </c>
      <c r="Z27" s="7">
        <f t="shared" si="5"/>
        <v>7</v>
      </c>
      <c r="AA27" s="40">
        <f t="shared" si="6"/>
        <v>31</v>
      </c>
      <c r="AB27" s="7">
        <v>0</v>
      </c>
    </row>
    <row r="28" spans="1:28" ht="14.1" customHeight="1">
      <c r="A28" s="5">
        <v>26</v>
      </c>
      <c r="B28" s="7" t="s">
        <v>85</v>
      </c>
      <c r="C28" s="8" t="str">
        <f>VLOOKUP($B28,AgeCalc!$C$4:$V$300,7,FALSE)</f>
        <v>60 - 64</v>
      </c>
      <c r="D28" s="95"/>
      <c r="E28" s="44">
        <v>11</v>
      </c>
      <c r="F28" s="6">
        <v>31</v>
      </c>
      <c r="G28" s="18"/>
      <c r="H28" s="8">
        <f>VLOOKUP($B28,AgeCalc!$C$4:$V$300,8,FALSE)</f>
        <v>16</v>
      </c>
      <c r="I28" s="8">
        <f>VLOOKUP($B28,AgeCalc!$C$4:$V$300,9,FALSE)</f>
        <v>18</v>
      </c>
      <c r="J28" s="8">
        <f>VLOOKUP($B28,AgeCalc!$C$4:$V$300,10,FALSE)</f>
        <v>0</v>
      </c>
      <c r="K28" s="8">
        <f>VLOOKUP($B28,AgeCalc!$C$4:$V$300,11,FALSE)</f>
        <v>21</v>
      </c>
      <c r="L28" s="8">
        <f>VLOOKUP($B28,AgeCalc!$C$4:$V$300,12,FALSE)</f>
        <v>26</v>
      </c>
      <c r="M28" s="8">
        <f>VLOOKUP($B28,AgeCalc!$C$4:$V$300,13,FALSE)</f>
        <v>22</v>
      </c>
      <c r="N28" s="8">
        <f>VLOOKUP($B28,AgeCalc!$C$4:$V$300,14,FALSE)</f>
        <v>25</v>
      </c>
      <c r="O28" s="8">
        <f>VLOOKUP($B28,AgeCalc!$C$4:$V$300,15,FALSE)</f>
        <v>0</v>
      </c>
      <c r="P28" s="8">
        <f>VLOOKUP($B28,AgeCalc!$C$4:$V$300,16,FALSE)</f>
        <v>0</v>
      </c>
      <c r="Q28" s="8">
        <f>VLOOKUP($B28,AgeCalc!$C$4:$V$300,17,FALSE)</f>
        <v>26</v>
      </c>
      <c r="R28" s="8">
        <f>VLOOKUP($B28,AgeCalc!$C$4:$V$300,18,FALSE)</f>
        <v>31</v>
      </c>
      <c r="S28" s="6"/>
      <c r="T28" s="4">
        <f t="shared" si="0"/>
        <v>216</v>
      </c>
      <c r="U28" s="4">
        <f t="shared" si="1"/>
        <v>216</v>
      </c>
      <c r="V28" s="5">
        <v>26</v>
      </c>
      <c r="W28">
        <f t="shared" si="2"/>
        <v>10</v>
      </c>
      <c r="X28" s="19">
        <f t="shared" si="3"/>
        <v>10</v>
      </c>
      <c r="Y28" s="7">
        <f t="shared" si="4"/>
        <v>0</v>
      </c>
      <c r="Z28" s="7">
        <f t="shared" si="5"/>
        <v>7</v>
      </c>
      <c r="AA28" s="40">
        <f t="shared" si="6"/>
        <v>27</v>
      </c>
      <c r="AB28" s="7">
        <v>0</v>
      </c>
    </row>
    <row r="29" spans="1:28" ht="14.1" customHeight="1">
      <c r="A29" s="5">
        <v>27</v>
      </c>
      <c r="B29" s="7" t="s">
        <v>911</v>
      </c>
      <c r="C29" s="8" t="str">
        <f>VLOOKUP($B29,AgeCalc!$C$4:$V$300,7,FALSE)</f>
        <v>45 - 49</v>
      </c>
      <c r="D29" s="95"/>
      <c r="E29" s="44"/>
      <c r="F29" s="6"/>
      <c r="G29" s="18"/>
      <c r="H29" s="8">
        <f>VLOOKUP($B29,AgeCalc!$C$4:$V$300,8,FALSE)</f>
        <v>27</v>
      </c>
      <c r="I29" s="8">
        <f>VLOOKUP($B29,AgeCalc!$C$4:$V$300,9,FALSE)</f>
        <v>33</v>
      </c>
      <c r="J29" s="8">
        <f>VLOOKUP($B29,AgeCalc!$C$4:$V$300,10,FALSE)</f>
        <v>40</v>
      </c>
      <c r="K29" s="8">
        <f>VLOOKUP($B29,AgeCalc!$C$4:$V$300,11,FALSE)</f>
        <v>37</v>
      </c>
      <c r="L29" s="8">
        <f>VLOOKUP($B29,AgeCalc!$C$4:$V$300,12,FALSE)</f>
        <v>0</v>
      </c>
      <c r="M29" s="8">
        <f>VLOOKUP($B29,AgeCalc!$C$4:$V$300,13,FALSE)</f>
        <v>30</v>
      </c>
      <c r="N29" s="8">
        <f>VLOOKUP($B29,AgeCalc!$C$4:$V$300,14,FALSE)</f>
        <v>35</v>
      </c>
      <c r="O29" s="8">
        <f>VLOOKUP($B29,AgeCalc!$C$4:$V$300,15,FALSE)</f>
        <v>0</v>
      </c>
      <c r="P29" s="8">
        <f>VLOOKUP($B29,AgeCalc!$C$4:$V$300,16,FALSE)</f>
        <v>0</v>
      </c>
      <c r="Q29" s="8">
        <f>VLOOKUP($B29,AgeCalc!$C$4:$V$300,17,FALSE)</f>
        <v>0</v>
      </c>
      <c r="R29" s="8">
        <f>VLOOKUP($B29,AgeCalc!$C$4:$V$300,18,FALSE)</f>
        <v>0</v>
      </c>
      <c r="S29" s="6"/>
      <c r="T29" s="4">
        <f t="shared" si="0"/>
        <v>202</v>
      </c>
      <c r="U29" s="4">
        <f t="shared" si="1"/>
        <v>202</v>
      </c>
      <c r="V29" s="5">
        <v>27</v>
      </c>
      <c r="W29">
        <f t="shared" si="2"/>
        <v>10</v>
      </c>
      <c r="X29" s="19">
        <f t="shared" si="3"/>
        <v>10</v>
      </c>
      <c r="Y29" s="7">
        <f t="shared" si="4"/>
        <v>0</v>
      </c>
      <c r="Z29" s="7">
        <f t="shared" si="5"/>
        <v>7</v>
      </c>
      <c r="AA29" s="40">
        <f t="shared" si="6"/>
        <v>29</v>
      </c>
      <c r="AB29" s="7">
        <v>0</v>
      </c>
    </row>
    <row r="30" spans="1:28" ht="14.1" customHeight="1">
      <c r="A30" s="5">
        <v>28</v>
      </c>
      <c r="B30" s="7" t="s">
        <v>418</v>
      </c>
      <c r="C30" s="8" t="str">
        <f>VLOOKUP($B30,AgeCalc!$C$4:$V$300,7,FALSE)</f>
        <v>60 - 64</v>
      </c>
      <c r="D30" s="95"/>
      <c r="E30" s="44"/>
      <c r="F30" s="6"/>
      <c r="G30" s="18"/>
      <c r="H30" s="8">
        <f>VLOOKUP($B30,AgeCalc!$C$4:$V$300,8,FALSE)</f>
        <v>48</v>
      </c>
      <c r="I30" s="8">
        <f>VLOOKUP($B30,AgeCalc!$C$4:$V$300,9,FALSE)</f>
        <v>48</v>
      </c>
      <c r="J30" s="8">
        <f>VLOOKUP($B30,AgeCalc!$C$4:$V$300,10,FALSE)</f>
        <v>0</v>
      </c>
      <c r="K30" s="8">
        <f>VLOOKUP($B30,AgeCalc!$C$4:$V$300,11,FALSE)</f>
        <v>45</v>
      </c>
      <c r="L30" s="8">
        <f>VLOOKUP($B30,AgeCalc!$C$4:$V$300,12,FALSE)</f>
        <v>47</v>
      </c>
      <c r="M30" s="8">
        <f>VLOOKUP($B30,AgeCalc!$C$4:$V$300,13,FALSE)</f>
        <v>0</v>
      </c>
      <c r="N30" s="8">
        <f>VLOOKUP($B30,AgeCalc!$C$4:$V$300,14,FALSE)</f>
        <v>0</v>
      </c>
      <c r="O30" s="8">
        <f>VLOOKUP($B30,AgeCalc!$C$4:$V$300,15,FALSE)</f>
        <v>0</v>
      </c>
      <c r="P30" s="8">
        <f>VLOOKUP($B30,AgeCalc!$C$4:$V$300,16,FALSE)</f>
        <v>0</v>
      </c>
      <c r="Q30" s="8">
        <f>VLOOKUP($B30,AgeCalc!$C$4:$V$300,17,FALSE)</f>
        <v>0</v>
      </c>
      <c r="R30" s="8">
        <f>VLOOKUP($B30,AgeCalc!$C$4:$V$300,18,FALSE)</f>
        <v>0</v>
      </c>
      <c r="S30" s="6"/>
      <c r="T30" s="4">
        <f t="shared" si="0"/>
        <v>188</v>
      </c>
      <c r="U30" s="4">
        <f t="shared" si="1"/>
        <v>188</v>
      </c>
      <c r="V30" s="5">
        <v>28</v>
      </c>
      <c r="W30">
        <f t="shared" si="2"/>
        <v>10</v>
      </c>
      <c r="X30" s="19">
        <f t="shared" si="3"/>
        <v>10</v>
      </c>
      <c r="Y30" s="7">
        <f t="shared" si="4"/>
        <v>0</v>
      </c>
      <c r="Z30" s="7">
        <f t="shared" si="5"/>
        <v>7</v>
      </c>
      <c r="AA30" s="40">
        <f t="shared" si="6"/>
        <v>27</v>
      </c>
      <c r="AB30" s="7">
        <v>0</v>
      </c>
    </row>
    <row r="31" spans="1:28" ht="14.1" customHeight="1">
      <c r="A31" s="5">
        <v>29</v>
      </c>
      <c r="B31" s="7" t="s">
        <v>821</v>
      </c>
      <c r="C31" s="8" t="str">
        <f>VLOOKUP($B31,AgeCalc!$C$4:$V$300,7,FALSE)</f>
        <v>40 - 44</v>
      </c>
      <c r="D31" s="95"/>
      <c r="E31" s="44">
        <v>10</v>
      </c>
      <c r="F31" s="6">
        <v>46</v>
      </c>
      <c r="G31" s="18"/>
      <c r="H31" s="8">
        <f>VLOOKUP($B31,AgeCalc!$C$4:$V$300,8,FALSE)</f>
        <v>0</v>
      </c>
      <c r="I31" s="8">
        <f>VLOOKUP($B31,AgeCalc!$C$4:$V$300,9,FALSE)</f>
        <v>0</v>
      </c>
      <c r="J31" s="8">
        <f>VLOOKUP($B31,AgeCalc!$C$4:$V$300,10,FALSE)</f>
        <v>0</v>
      </c>
      <c r="K31" s="8">
        <f>VLOOKUP($B31,AgeCalc!$C$4:$V$300,11,FALSE)</f>
        <v>0</v>
      </c>
      <c r="L31" s="8">
        <f>VLOOKUP($B31,AgeCalc!$C$4:$V$300,12,FALSE)</f>
        <v>0</v>
      </c>
      <c r="M31" s="8">
        <f>VLOOKUP($B31,AgeCalc!$C$4:$V$300,13,FALSE)</f>
        <v>0</v>
      </c>
      <c r="N31" s="8">
        <f>VLOOKUP($B31,AgeCalc!$C$4:$V$300,14,FALSE)</f>
        <v>39</v>
      </c>
      <c r="O31" s="8">
        <f>VLOOKUP($B31,AgeCalc!$C$4:$V$300,15,FALSE)</f>
        <v>48</v>
      </c>
      <c r="P31" s="8">
        <f>VLOOKUP($B31,AgeCalc!$C$4:$V$300,16,FALSE)</f>
        <v>0</v>
      </c>
      <c r="Q31" s="8">
        <f>VLOOKUP($B31,AgeCalc!$C$4:$V$300,17,FALSE)</f>
        <v>46</v>
      </c>
      <c r="R31" s="8">
        <f>VLOOKUP($B31,AgeCalc!$C$4:$V$300,18,FALSE)</f>
        <v>0</v>
      </c>
      <c r="S31" s="6"/>
      <c r="T31" s="4">
        <f t="shared" si="0"/>
        <v>179</v>
      </c>
      <c r="U31" s="4">
        <f t="shared" si="1"/>
        <v>179</v>
      </c>
      <c r="V31" s="5">
        <v>29</v>
      </c>
      <c r="W31">
        <f t="shared" si="2"/>
        <v>10</v>
      </c>
      <c r="X31" s="19">
        <f t="shared" si="3"/>
        <v>10</v>
      </c>
      <c r="Y31" s="7">
        <f t="shared" si="4"/>
        <v>0</v>
      </c>
      <c r="Z31" s="7">
        <f t="shared" si="5"/>
        <v>7</v>
      </c>
      <c r="AA31" s="40">
        <f t="shared" si="6"/>
        <v>19</v>
      </c>
      <c r="AB31" s="7">
        <v>0</v>
      </c>
    </row>
    <row r="32" spans="1:28" ht="14.1" customHeight="1">
      <c r="A32" s="5">
        <v>30</v>
      </c>
      <c r="B32" s="7" t="s">
        <v>108</v>
      </c>
      <c r="C32" s="8" t="str">
        <f>VLOOKUP($B32,AgeCalc!$C$4:$V$300,7,FALSE)</f>
        <v>65+</v>
      </c>
      <c r="D32" s="95"/>
      <c r="E32" s="44">
        <v>8</v>
      </c>
      <c r="F32" s="6">
        <v>30</v>
      </c>
      <c r="G32" s="18"/>
      <c r="H32" s="8">
        <f>VLOOKUP($B32,AgeCalc!$C$4:$V$300,8,FALSE)</f>
        <v>0</v>
      </c>
      <c r="I32" s="8">
        <f>VLOOKUP($B32,AgeCalc!$C$4:$V$300,9,FALSE)</f>
        <v>0</v>
      </c>
      <c r="J32" s="8">
        <f>VLOOKUP($B32,AgeCalc!$C$4:$V$300,10,FALSE)</f>
        <v>0</v>
      </c>
      <c r="K32" s="8">
        <f>VLOOKUP($B32,AgeCalc!$C$4:$V$300,11,FALSE)</f>
        <v>16</v>
      </c>
      <c r="L32" s="8">
        <f>VLOOKUP($B32,AgeCalc!$C$4:$V$300,12,FALSE)</f>
        <v>19</v>
      </c>
      <c r="M32" s="8">
        <f>VLOOKUP($B32,AgeCalc!$C$4:$V$300,13,FALSE)</f>
        <v>14</v>
      </c>
      <c r="N32" s="8">
        <f>VLOOKUP($B32,AgeCalc!$C$4:$V$300,14,FALSE)</f>
        <v>20</v>
      </c>
      <c r="O32" s="8">
        <f>VLOOKUP($B32,AgeCalc!$C$4:$V$300,15,FALSE)</f>
        <v>30</v>
      </c>
      <c r="P32" s="8">
        <f>VLOOKUP($B32,AgeCalc!$C$4:$V$300,16,FALSE)</f>
        <v>0</v>
      </c>
      <c r="Q32" s="8">
        <f>VLOOKUP($B32,AgeCalc!$C$4:$V$300,17,FALSE)</f>
        <v>21</v>
      </c>
      <c r="R32" s="8">
        <f>VLOOKUP($B32,AgeCalc!$C$4:$V$300,18,FALSE)</f>
        <v>29</v>
      </c>
      <c r="S32" s="6"/>
      <c r="T32" s="4">
        <f t="shared" si="0"/>
        <v>179</v>
      </c>
      <c r="U32" s="4">
        <f t="shared" si="1"/>
        <v>179</v>
      </c>
      <c r="V32" s="5">
        <v>30</v>
      </c>
      <c r="W32">
        <f t="shared" si="2"/>
        <v>10</v>
      </c>
      <c r="X32" s="19">
        <f t="shared" si="3"/>
        <v>10</v>
      </c>
      <c r="Y32" s="7">
        <f t="shared" si="4"/>
        <v>0</v>
      </c>
      <c r="Z32" s="7">
        <f t="shared" si="5"/>
        <v>7</v>
      </c>
      <c r="AA32" s="40">
        <f t="shared" si="6"/>
        <v>22</v>
      </c>
      <c r="AB32" s="7">
        <v>0</v>
      </c>
    </row>
    <row r="33" spans="1:28" ht="14.1" customHeight="1">
      <c r="A33" s="5">
        <v>31</v>
      </c>
      <c r="B33" s="7" t="s">
        <v>944</v>
      </c>
      <c r="C33" s="8" t="str">
        <f>VLOOKUP($B33,AgeCalc!$C$4:$V$300,7,FALSE)</f>
        <v>16 - 39</v>
      </c>
      <c r="D33" s="95"/>
      <c r="E33" s="44">
        <v>9</v>
      </c>
      <c r="F33" s="6">
        <v>41</v>
      </c>
      <c r="G33" s="18"/>
      <c r="H33" s="8">
        <f>VLOOKUP($B33,AgeCalc!$C$4:$V$300,8,FALSE)</f>
        <v>32</v>
      </c>
      <c r="I33" s="8">
        <f>VLOOKUP($B33,AgeCalc!$C$4:$V$300,9,FALSE)</f>
        <v>32</v>
      </c>
      <c r="J33" s="8">
        <f>VLOOKUP($B33,AgeCalc!$C$4:$V$300,10,FALSE)</f>
        <v>0</v>
      </c>
      <c r="K33" s="8">
        <f>VLOOKUP($B33,AgeCalc!$C$4:$V$300,11,FALSE)</f>
        <v>31</v>
      </c>
      <c r="L33" s="8">
        <f>VLOOKUP($B33,AgeCalc!$C$4:$V$300,12,FALSE)</f>
        <v>0</v>
      </c>
      <c r="M33" s="8">
        <f>VLOOKUP($B33,AgeCalc!$C$4:$V$300,13,FALSE)</f>
        <v>0</v>
      </c>
      <c r="N33" s="8">
        <f>VLOOKUP($B33,AgeCalc!$C$4:$V$300,14,FALSE)</f>
        <v>0</v>
      </c>
      <c r="O33" s="8">
        <f>VLOOKUP($B33,AgeCalc!$C$4:$V$300,15,FALSE)</f>
        <v>0</v>
      </c>
      <c r="P33" s="8">
        <f>VLOOKUP($B33,AgeCalc!$C$4:$V$300,16,FALSE)</f>
        <v>41</v>
      </c>
      <c r="Q33" s="8">
        <f>VLOOKUP($B33,AgeCalc!$C$4:$V$300,17,FALSE)</f>
        <v>0</v>
      </c>
      <c r="R33" s="8">
        <f>VLOOKUP($B33,AgeCalc!$C$4:$V$300,18,FALSE)</f>
        <v>0</v>
      </c>
      <c r="S33" s="6"/>
      <c r="T33" s="4">
        <f t="shared" si="0"/>
        <v>177</v>
      </c>
      <c r="U33" s="4">
        <f t="shared" si="1"/>
        <v>177</v>
      </c>
      <c r="V33" s="5">
        <v>31</v>
      </c>
      <c r="W33">
        <f t="shared" si="2"/>
        <v>10</v>
      </c>
      <c r="X33" s="19">
        <f t="shared" si="3"/>
        <v>10</v>
      </c>
      <c r="Y33" s="7">
        <f t="shared" si="4"/>
        <v>0</v>
      </c>
      <c r="Z33" s="7">
        <f t="shared" si="5"/>
        <v>7</v>
      </c>
      <c r="AA33" s="40">
        <f t="shared" si="6"/>
        <v>20</v>
      </c>
      <c r="AB33" s="7">
        <v>0</v>
      </c>
    </row>
    <row r="34" spans="1:28" ht="14.1" customHeight="1">
      <c r="A34" s="5">
        <v>32</v>
      </c>
      <c r="B34" s="7" t="s">
        <v>87</v>
      </c>
      <c r="C34" s="8" t="str">
        <f>VLOOKUP($B34,AgeCalc!$C$4:$V$300,7,FALSE)</f>
        <v>60 - 64</v>
      </c>
      <c r="D34" s="95"/>
      <c r="E34" s="44">
        <v>3</v>
      </c>
      <c r="F34" s="6">
        <v>31</v>
      </c>
      <c r="G34" s="18"/>
      <c r="H34" s="8">
        <f>VLOOKUP($B34,AgeCalc!$C$4:$V$300,8,FALSE)</f>
        <v>18</v>
      </c>
      <c r="I34" s="8">
        <f>VLOOKUP($B34,AgeCalc!$C$4:$V$300,9,FALSE)</f>
        <v>19</v>
      </c>
      <c r="J34" s="8">
        <f>VLOOKUP($B34,AgeCalc!$C$4:$V$300,10,FALSE)</f>
        <v>31</v>
      </c>
      <c r="K34" s="8">
        <f>VLOOKUP($B34,AgeCalc!$C$4:$V$300,11,FALSE)</f>
        <v>24</v>
      </c>
      <c r="L34" s="8">
        <f>VLOOKUP($B34,AgeCalc!$C$4:$V$300,12,FALSE)</f>
        <v>0</v>
      </c>
      <c r="M34" s="8">
        <f>VLOOKUP($B34,AgeCalc!$C$4:$V$300,13,FALSE)</f>
        <v>24</v>
      </c>
      <c r="N34" s="8">
        <f>VLOOKUP($B34,AgeCalc!$C$4:$V$300,14,FALSE)</f>
        <v>0</v>
      </c>
      <c r="O34" s="8">
        <f>VLOOKUP($B34,AgeCalc!$C$4:$V$300,15,FALSE)</f>
        <v>0</v>
      </c>
      <c r="P34" s="8">
        <f>VLOOKUP($B34,AgeCalc!$C$4:$V$300,16,FALSE)</f>
        <v>0</v>
      </c>
      <c r="Q34" s="8">
        <f>VLOOKUP($B34,AgeCalc!$C$4:$V$300,17,FALSE)</f>
        <v>0</v>
      </c>
      <c r="R34" s="8">
        <f>VLOOKUP($B34,AgeCalc!$C$4:$V$300,18,FALSE)</f>
        <v>28</v>
      </c>
      <c r="S34" s="6"/>
      <c r="T34" s="4">
        <f t="shared" si="0"/>
        <v>175</v>
      </c>
      <c r="U34" s="4">
        <f t="shared" si="1"/>
        <v>175</v>
      </c>
      <c r="V34" s="5">
        <v>32</v>
      </c>
      <c r="W34">
        <f t="shared" si="2"/>
        <v>10</v>
      </c>
      <c r="X34" s="19">
        <f t="shared" si="3"/>
        <v>10</v>
      </c>
      <c r="Y34" s="7">
        <f t="shared" si="4"/>
        <v>0</v>
      </c>
      <c r="Z34" s="7">
        <f t="shared" si="5"/>
        <v>7</v>
      </c>
      <c r="AA34" s="40">
        <f t="shared" si="6"/>
        <v>21</v>
      </c>
      <c r="AB34" s="7">
        <v>0</v>
      </c>
    </row>
    <row r="35" spans="1:28" ht="14.1" customHeight="1">
      <c r="A35" s="5">
        <v>33</v>
      </c>
      <c r="B35" s="7" t="s">
        <v>859</v>
      </c>
      <c r="C35" s="8" t="str">
        <f>VLOOKUP($B35,AgeCalc!$C$4:$V$300,7,FALSE)</f>
        <v>50 - 54</v>
      </c>
      <c r="D35" s="95"/>
      <c r="E35" s="44"/>
      <c r="F35" s="6"/>
      <c r="G35" s="18">
        <v>36</v>
      </c>
      <c r="H35" s="8">
        <f>VLOOKUP($B35,AgeCalc!$C$4:$V$300,8,FALSE)</f>
        <v>0</v>
      </c>
      <c r="I35" s="8">
        <f>VLOOKUP($B35,AgeCalc!$C$4:$V$300,9,FALSE)</f>
        <v>29</v>
      </c>
      <c r="J35" s="8">
        <f>VLOOKUP($B35,AgeCalc!$C$4:$V$300,10,FALSE)</f>
        <v>37</v>
      </c>
      <c r="K35" s="8">
        <f>VLOOKUP($B35,AgeCalc!$C$4:$V$300,11,FALSE)</f>
        <v>0</v>
      </c>
      <c r="L35" s="8">
        <f>VLOOKUP($B35,AgeCalc!$C$4:$V$300,12,FALSE)</f>
        <v>35</v>
      </c>
      <c r="M35" s="8">
        <f>VLOOKUP($B35,AgeCalc!$C$4:$V$300,13,FALSE)</f>
        <v>0</v>
      </c>
      <c r="N35" s="8">
        <f>VLOOKUP($B35,AgeCalc!$C$4:$V$300,14,FALSE)</f>
        <v>0</v>
      </c>
      <c r="O35" s="8">
        <f>VLOOKUP($B35,AgeCalc!$C$4:$V$300,15,FALSE)</f>
        <v>31</v>
      </c>
      <c r="P35" s="8">
        <f>VLOOKUP($B35,AgeCalc!$C$4:$V$300,16,FALSE)</f>
        <v>0</v>
      </c>
      <c r="Q35" s="8">
        <f>VLOOKUP($B35,AgeCalc!$C$4:$V$300,17,FALSE)</f>
        <v>0</v>
      </c>
      <c r="R35" s="8">
        <f>VLOOKUP($B35,AgeCalc!$C$4:$V$300,18,FALSE)</f>
        <v>0</v>
      </c>
      <c r="S35" s="6"/>
      <c r="T35" s="4">
        <f t="shared" ref="T35:T66" si="7">SUM(F35:S35)</f>
        <v>168</v>
      </c>
      <c r="U35" s="4">
        <f t="shared" ref="U35:U66" si="8">T35</f>
        <v>168</v>
      </c>
      <c r="V35" s="5">
        <v>33</v>
      </c>
      <c r="W35">
        <f t="shared" si="2"/>
        <v>11</v>
      </c>
      <c r="X35" s="19">
        <f t="shared" si="3"/>
        <v>10</v>
      </c>
      <c r="Y35" s="7">
        <f t="shared" si="4"/>
        <v>1</v>
      </c>
      <c r="Z35" s="7">
        <f t="shared" si="5"/>
        <v>7</v>
      </c>
      <c r="AA35" s="40">
        <f t="shared" si="6"/>
        <v>19</v>
      </c>
      <c r="AB35" s="7">
        <v>0</v>
      </c>
    </row>
    <row r="36" spans="1:28" ht="14.1" customHeight="1">
      <c r="A36" s="5">
        <v>34</v>
      </c>
      <c r="B36" s="7" t="s">
        <v>966</v>
      </c>
      <c r="C36" s="8" t="str">
        <f>VLOOKUP($B36,AgeCalc!$C$4:$V$300,7,FALSE)</f>
        <v>55 - 59</v>
      </c>
      <c r="D36" s="95"/>
      <c r="E36" s="44"/>
      <c r="F36" s="6"/>
      <c r="G36" s="18"/>
      <c r="H36" s="8">
        <f>VLOOKUP($B36,AgeCalc!$C$4:$V$300,8,FALSE)</f>
        <v>0</v>
      </c>
      <c r="I36" s="8">
        <f>VLOOKUP($B36,AgeCalc!$C$4:$V$300,9,FALSE)</f>
        <v>24</v>
      </c>
      <c r="J36" s="8">
        <f>VLOOKUP($B36,AgeCalc!$C$4:$V$300,10,FALSE)</f>
        <v>0</v>
      </c>
      <c r="K36" s="8">
        <f>VLOOKUP($B36,AgeCalc!$C$4:$V$300,11,FALSE)</f>
        <v>23</v>
      </c>
      <c r="L36" s="8">
        <f>VLOOKUP($B36,AgeCalc!$C$4:$V$300,12,FALSE)</f>
        <v>0</v>
      </c>
      <c r="M36" s="8">
        <f>VLOOKUP($B36,AgeCalc!$C$4:$V$300,13,FALSE)</f>
        <v>26</v>
      </c>
      <c r="N36" s="8">
        <f>VLOOKUP($B36,AgeCalc!$C$4:$V$300,14,FALSE)</f>
        <v>23</v>
      </c>
      <c r="O36" s="8">
        <f>VLOOKUP($B36,AgeCalc!$C$4:$V$300,15,FALSE)</f>
        <v>36</v>
      </c>
      <c r="P36" s="8">
        <f>VLOOKUP($B36,AgeCalc!$C$4:$V$300,16,FALSE)</f>
        <v>0</v>
      </c>
      <c r="Q36" s="8">
        <f>VLOOKUP($B36,AgeCalc!$C$4:$V$300,17,FALSE)</f>
        <v>31</v>
      </c>
      <c r="R36" s="8">
        <f>VLOOKUP($B36,AgeCalc!$C$4:$V$300,18,FALSE)</f>
        <v>0</v>
      </c>
      <c r="S36" s="6"/>
      <c r="T36" s="4">
        <f t="shared" si="7"/>
        <v>163</v>
      </c>
      <c r="U36" s="4">
        <f t="shared" si="8"/>
        <v>163</v>
      </c>
      <c r="V36" s="5">
        <v>34</v>
      </c>
      <c r="W36">
        <f t="shared" si="2"/>
        <v>10</v>
      </c>
      <c r="X36" s="19">
        <f t="shared" si="3"/>
        <v>10</v>
      </c>
      <c r="Y36" s="7">
        <f t="shared" si="4"/>
        <v>0</v>
      </c>
      <c r="Z36" s="7">
        <f t="shared" si="5"/>
        <v>7</v>
      </c>
      <c r="AA36" s="40">
        <f t="shared" si="6"/>
        <v>24</v>
      </c>
      <c r="AB36" s="7">
        <v>0</v>
      </c>
    </row>
    <row r="37" spans="1:28" ht="14.1" customHeight="1">
      <c r="A37" s="5">
        <v>35</v>
      </c>
      <c r="B37" s="7" t="s">
        <v>879</v>
      </c>
      <c r="C37" s="8" t="str">
        <f>VLOOKUP($B37,AgeCalc!$C$4:$V$300,7,FALSE)</f>
        <v>45 - 49</v>
      </c>
      <c r="D37" s="95"/>
      <c r="E37" s="44">
        <v>3</v>
      </c>
      <c r="F37" s="6">
        <v>44</v>
      </c>
      <c r="G37" s="8"/>
      <c r="H37" s="8">
        <f>VLOOKUP($B37,AgeCalc!$C$4:$V$300,8,FALSE)</f>
        <v>35</v>
      </c>
      <c r="I37" s="8">
        <f>VLOOKUP($B37,AgeCalc!$C$4:$V$300,9,FALSE)</f>
        <v>39</v>
      </c>
      <c r="J37" s="8">
        <f>VLOOKUP($B37,AgeCalc!$C$4:$V$300,10,FALSE)</f>
        <v>44</v>
      </c>
      <c r="K37" s="8">
        <f>VLOOKUP($B37,AgeCalc!$C$4:$V$300,11,FALSE)</f>
        <v>0</v>
      </c>
      <c r="L37" s="8">
        <f>VLOOKUP($B37,AgeCalc!$C$4:$V$300,12,FALSE)</f>
        <v>0</v>
      </c>
      <c r="M37" s="8">
        <f>VLOOKUP($B37,AgeCalc!$C$4:$V$300,13,FALSE)</f>
        <v>0</v>
      </c>
      <c r="N37" s="8">
        <f>VLOOKUP($B37,AgeCalc!$C$4:$V$300,14,FALSE)</f>
        <v>0</v>
      </c>
      <c r="O37" s="8">
        <f>VLOOKUP($B37,AgeCalc!$C$4:$V$300,15,FALSE)</f>
        <v>0</v>
      </c>
      <c r="P37" s="8">
        <f>VLOOKUP($B37,AgeCalc!$C$4:$V$300,16,FALSE)</f>
        <v>0</v>
      </c>
      <c r="Q37" s="8">
        <f>VLOOKUP($B37,AgeCalc!$C$4:$V$300,17,FALSE)</f>
        <v>0</v>
      </c>
      <c r="R37" s="8">
        <f>VLOOKUP($B37,AgeCalc!$C$4:$V$300,18,FALSE)</f>
        <v>0</v>
      </c>
      <c r="S37" s="6"/>
      <c r="T37" s="4">
        <f t="shared" si="7"/>
        <v>162</v>
      </c>
      <c r="U37" s="4">
        <f t="shared" si="8"/>
        <v>162</v>
      </c>
      <c r="V37" s="5">
        <v>35</v>
      </c>
      <c r="W37">
        <f t="shared" si="2"/>
        <v>10</v>
      </c>
      <c r="X37" s="19">
        <f t="shared" si="3"/>
        <v>10</v>
      </c>
      <c r="Y37" s="7">
        <f t="shared" si="4"/>
        <v>0</v>
      </c>
      <c r="Z37" s="7">
        <f t="shared" si="5"/>
        <v>7</v>
      </c>
      <c r="AA37" s="40">
        <f t="shared" si="6"/>
        <v>17</v>
      </c>
      <c r="AB37" s="7">
        <v>1</v>
      </c>
    </row>
    <row r="38" spans="1:28" ht="14.1" customHeight="1">
      <c r="A38" s="5">
        <v>36</v>
      </c>
      <c r="B38" s="7" t="s">
        <v>339</v>
      </c>
      <c r="C38" s="8" t="str">
        <f>VLOOKUP($B38,AgeCalc!$C$4:$V$300,7,FALSE)</f>
        <v>16 - 39</v>
      </c>
      <c r="D38" s="95"/>
      <c r="E38" s="44">
        <v>9</v>
      </c>
      <c r="F38" s="6">
        <v>50</v>
      </c>
      <c r="G38" s="18"/>
      <c r="H38" s="8">
        <f>VLOOKUP($B38,AgeCalc!$C$4:$V$300,8,FALSE)</f>
        <v>0</v>
      </c>
      <c r="I38" s="8">
        <f>VLOOKUP($B38,AgeCalc!$C$4:$V$300,9,FALSE)</f>
        <v>0</v>
      </c>
      <c r="J38" s="8">
        <f>VLOOKUP($B38,AgeCalc!$C$4:$V$300,10,FALSE)</f>
        <v>0</v>
      </c>
      <c r="K38" s="8">
        <f>VLOOKUP($B38,AgeCalc!$C$4:$V$300,11,FALSE)</f>
        <v>0</v>
      </c>
      <c r="L38" s="8">
        <f>VLOOKUP($B38,AgeCalc!$C$4:$V$300,12,FALSE)</f>
        <v>0</v>
      </c>
      <c r="M38" s="8">
        <f>VLOOKUP($B38,AgeCalc!$C$4:$V$300,13,FALSE)</f>
        <v>0</v>
      </c>
      <c r="N38" s="8">
        <f>VLOOKUP($B38,AgeCalc!$C$4:$V$300,14,FALSE)</f>
        <v>0</v>
      </c>
      <c r="O38" s="8">
        <f>VLOOKUP($B38,AgeCalc!$C$4:$V$300,15,FALSE)</f>
        <v>0</v>
      </c>
      <c r="P38" s="8">
        <f>VLOOKUP($B38,AgeCalc!$C$4:$V$300,16,FALSE)</f>
        <v>50</v>
      </c>
      <c r="Q38" s="8">
        <f>VLOOKUP($B38,AgeCalc!$C$4:$V$300,17,FALSE)</f>
        <v>0</v>
      </c>
      <c r="R38" s="8">
        <f>VLOOKUP($B38,AgeCalc!$C$4:$V$300,18,FALSE)</f>
        <v>49</v>
      </c>
      <c r="S38" s="6"/>
      <c r="T38" s="4">
        <f t="shared" si="7"/>
        <v>149</v>
      </c>
      <c r="U38" s="4">
        <f t="shared" si="8"/>
        <v>149</v>
      </c>
      <c r="V38" s="5">
        <v>36</v>
      </c>
      <c r="W38">
        <f t="shared" si="2"/>
        <v>10</v>
      </c>
      <c r="X38" s="19">
        <f t="shared" si="3"/>
        <v>10</v>
      </c>
      <c r="Y38" s="7">
        <f t="shared" si="4"/>
        <v>0</v>
      </c>
      <c r="Z38" s="7">
        <f t="shared" si="5"/>
        <v>7</v>
      </c>
      <c r="AA38" s="40">
        <f t="shared" si="6"/>
        <v>15</v>
      </c>
      <c r="AB38" s="7">
        <v>1</v>
      </c>
    </row>
    <row r="39" spans="1:28" ht="14.1" customHeight="1">
      <c r="A39" s="5">
        <v>37</v>
      </c>
      <c r="B39" s="7" t="s">
        <v>342</v>
      </c>
      <c r="C39" s="8" t="str">
        <f>VLOOKUP($B39,AgeCalc!$C$4:$V$300,7,FALSE)</f>
        <v>65+</v>
      </c>
      <c r="D39" s="95"/>
      <c r="E39" s="44">
        <v>5</v>
      </c>
      <c r="F39" s="6">
        <v>21</v>
      </c>
      <c r="G39" s="18"/>
      <c r="H39" s="8">
        <f>VLOOKUP($B39,AgeCalc!$C$4:$V$300,8,FALSE)</f>
        <v>17</v>
      </c>
      <c r="I39" s="8">
        <f>VLOOKUP($B39,AgeCalc!$C$4:$V$300,9,FALSE)</f>
        <v>0</v>
      </c>
      <c r="J39" s="8">
        <f>VLOOKUP($B39,AgeCalc!$C$4:$V$300,10,FALSE)</f>
        <v>0</v>
      </c>
      <c r="K39" s="8">
        <f>VLOOKUP($B39,AgeCalc!$C$4:$V$300,11,FALSE)</f>
        <v>0</v>
      </c>
      <c r="L39" s="8">
        <f>VLOOKUP($B39,AgeCalc!$C$4:$V$300,12,FALSE)</f>
        <v>21</v>
      </c>
      <c r="M39" s="8">
        <f>VLOOKUP($B39,AgeCalc!$C$4:$V$300,13,FALSE)</f>
        <v>20</v>
      </c>
      <c r="N39" s="8">
        <v>20</v>
      </c>
      <c r="O39" s="8">
        <f>VLOOKUP($B39,AgeCalc!$C$4:$V$300,15,FALSE)</f>
        <v>37</v>
      </c>
      <c r="P39" s="8">
        <f>VLOOKUP($B39,AgeCalc!$C$4:$V$300,16,FALSE)</f>
        <v>0</v>
      </c>
      <c r="Q39" s="8">
        <f>VLOOKUP($B39,AgeCalc!$C$4:$V$300,17,FALSE)</f>
        <v>0</v>
      </c>
      <c r="R39" s="8">
        <f>VLOOKUP($B39,AgeCalc!$C$4:$V$300,18,FALSE)</f>
        <v>0</v>
      </c>
      <c r="S39" s="6"/>
      <c r="T39" s="4">
        <f t="shared" si="7"/>
        <v>136</v>
      </c>
      <c r="U39" s="4">
        <f t="shared" si="8"/>
        <v>136</v>
      </c>
      <c r="V39" s="5">
        <v>37</v>
      </c>
      <c r="W39">
        <f t="shared" si="2"/>
        <v>10</v>
      </c>
      <c r="X39" s="19">
        <f t="shared" si="3"/>
        <v>10</v>
      </c>
      <c r="Y39" s="7">
        <f t="shared" si="4"/>
        <v>0</v>
      </c>
      <c r="Z39" s="7">
        <f t="shared" si="5"/>
        <v>7</v>
      </c>
      <c r="AA39" s="40">
        <f t="shared" si="6"/>
        <v>17</v>
      </c>
      <c r="AB39" s="7">
        <v>0</v>
      </c>
    </row>
    <row r="40" spans="1:28" ht="14.1" customHeight="1">
      <c r="A40" s="5">
        <v>38</v>
      </c>
      <c r="B40" s="7" t="s">
        <v>933</v>
      </c>
      <c r="C40" s="8" t="str">
        <f>VLOOKUP($B40,AgeCalc!$C$4:$V$300,7,FALSE)</f>
        <v>16 - 39</v>
      </c>
      <c r="D40" s="95"/>
      <c r="E40" s="44"/>
      <c r="F40" s="6"/>
      <c r="G40" s="18"/>
      <c r="H40" s="8">
        <f>VLOOKUP($B40,AgeCalc!$C$4:$V$300,8,FALSE)</f>
        <v>15</v>
      </c>
      <c r="I40" s="8">
        <f>VLOOKUP($B40,AgeCalc!$C$4:$V$300,9,FALSE)</f>
        <v>20</v>
      </c>
      <c r="J40" s="8">
        <f>VLOOKUP($B40,AgeCalc!$C$4:$V$300,10,FALSE)</f>
        <v>0</v>
      </c>
      <c r="K40" s="8">
        <f>VLOOKUP($B40,AgeCalc!$C$4:$V$300,11,FALSE)</f>
        <v>26</v>
      </c>
      <c r="L40" s="8">
        <f>VLOOKUP($B40,AgeCalc!$C$4:$V$300,12,FALSE)</f>
        <v>0</v>
      </c>
      <c r="M40" s="8">
        <f>VLOOKUP($B40,AgeCalc!$C$4:$V$300,13,FALSE)</f>
        <v>0</v>
      </c>
      <c r="N40" s="8">
        <f>VLOOKUP($B40,AgeCalc!$C$4:$V$300,14,FALSE)</f>
        <v>29</v>
      </c>
      <c r="O40" s="8">
        <f>VLOOKUP($B40,AgeCalc!$C$4:$V$300,15,FALSE)</f>
        <v>41</v>
      </c>
      <c r="P40" s="8">
        <f>VLOOKUP($B40,AgeCalc!$C$4:$V$300,16,FALSE)</f>
        <v>0</v>
      </c>
      <c r="Q40" s="8">
        <f>VLOOKUP($B40,AgeCalc!$C$4:$V$300,17,FALSE)</f>
        <v>0</v>
      </c>
      <c r="R40" s="8">
        <f>VLOOKUP($B40,AgeCalc!$C$4:$V$300,18,FALSE)</f>
        <v>0</v>
      </c>
      <c r="S40" s="6"/>
      <c r="T40" s="4">
        <f t="shared" si="7"/>
        <v>131</v>
      </c>
      <c r="U40" s="4">
        <f t="shared" si="8"/>
        <v>131</v>
      </c>
      <c r="V40" s="5">
        <v>38</v>
      </c>
      <c r="W40">
        <f t="shared" si="2"/>
        <v>10</v>
      </c>
      <c r="X40" s="19">
        <f t="shared" si="3"/>
        <v>10</v>
      </c>
      <c r="Y40" s="7">
        <f t="shared" si="4"/>
        <v>0</v>
      </c>
      <c r="Z40" s="7">
        <f t="shared" si="5"/>
        <v>7</v>
      </c>
      <c r="AA40" s="40">
        <f t="shared" si="6"/>
        <v>19</v>
      </c>
      <c r="AB40" s="7">
        <v>0</v>
      </c>
    </row>
    <row r="41" spans="1:28" ht="14.1" customHeight="1">
      <c r="A41" s="5">
        <v>39</v>
      </c>
      <c r="B41" s="7" t="s">
        <v>812</v>
      </c>
      <c r="C41" s="8" t="str">
        <f>VLOOKUP($B41,AgeCalc!$C$4:$V$300,7,FALSE)</f>
        <v>16 - 39</v>
      </c>
      <c r="D41" s="95"/>
      <c r="E41" s="44"/>
      <c r="F41" s="6"/>
      <c r="G41" s="8"/>
      <c r="H41" s="8">
        <f>VLOOKUP($B41,AgeCalc!$C$4:$V$300,8,FALSE)</f>
        <v>0</v>
      </c>
      <c r="I41" s="8">
        <f>VLOOKUP($B41,AgeCalc!$C$4:$V$300,9,FALSE)</f>
        <v>41</v>
      </c>
      <c r="J41" s="8">
        <f>VLOOKUP($B41,AgeCalc!$C$4:$V$300,10,FALSE)</f>
        <v>0</v>
      </c>
      <c r="K41" s="8">
        <f>VLOOKUP($B41,AgeCalc!$C$4:$V$300,11,FALSE)</f>
        <v>44</v>
      </c>
      <c r="L41" s="8">
        <f>VLOOKUP($B41,AgeCalc!$C$4:$V$300,12,FALSE)</f>
        <v>0</v>
      </c>
      <c r="M41" s="8">
        <f>VLOOKUP($B41,AgeCalc!$C$4:$V$300,13,FALSE)</f>
        <v>0</v>
      </c>
      <c r="N41" s="8">
        <f>VLOOKUP($B41,AgeCalc!$C$4:$V$300,14,FALSE)</f>
        <v>43</v>
      </c>
      <c r="O41" s="8">
        <f>VLOOKUP($B41,AgeCalc!$C$4:$V$300,15,FALSE)</f>
        <v>0</v>
      </c>
      <c r="P41" s="8">
        <f>VLOOKUP($B41,AgeCalc!$C$4:$V$300,16,FALSE)</f>
        <v>0</v>
      </c>
      <c r="Q41" s="8">
        <f>VLOOKUP($B41,AgeCalc!$C$4:$V$300,17,FALSE)</f>
        <v>0</v>
      </c>
      <c r="R41" s="8">
        <f>VLOOKUP($B41,AgeCalc!$C$4:$V$300,18,FALSE)</f>
        <v>0</v>
      </c>
      <c r="S41" s="6"/>
      <c r="T41" s="4">
        <f t="shared" si="7"/>
        <v>128</v>
      </c>
      <c r="U41" s="4">
        <f t="shared" si="8"/>
        <v>128</v>
      </c>
      <c r="V41" s="5">
        <v>39</v>
      </c>
      <c r="W41">
        <f t="shared" si="2"/>
        <v>10</v>
      </c>
      <c r="X41" s="19">
        <f t="shared" si="3"/>
        <v>10</v>
      </c>
      <c r="Y41" s="7">
        <f t="shared" si="4"/>
        <v>0</v>
      </c>
      <c r="Z41" s="7">
        <f t="shared" si="5"/>
        <v>7</v>
      </c>
      <c r="AA41" s="40">
        <f t="shared" si="6"/>
        <v>19</v>
      </c>
      <c r="AB41" s="7">
        <v>0</v>
      </c>
    </row>
    <row r="42" spans="1:28" ht="14.1" customHeight="1">
      <c r="A42" s="5">
        <v>40</v>
      </c>
      <c r="B42" s="7" t="s">
        <v>236</v>
      </c>
      <c r="C42" s="8" t="str">
        <f>VLOOKUP($B42,AgeCalc!$C$4:$V$300,7,FALSE)</f>
        <v>45 - 49</v>
      </c>
      <c r="D42" s="95"/>
      <c r="E42" s="44">
        <v>10</v>
      </c>
      <c r="F42" s="6">
        <v>24</v>
      </c>
      <c r="G42" s="18"/>
      <c r="H42" s="8">
        <f>VLOOKUP($B42,AgeCalc!$C$4:$V$300,8,FALSE)</f>
        <v>0</v>
      </c>
      <c r="I42" s="8">
        <f>VLOOKUP($B42,AgeCalc!$C$4:$V$300,9,FALSE)</f>
        <v>0</v>
      </c>
      <c r="J42" s="8">
        <f>VLOOKUP($B42,AgeCalc!$C$4:$V$300,10,FALSE)</f>
        <v>0</v>
      </c>
      <c r="K42" s="8">
        <f>VLOOKUP($B42,AgeCalc!$C$4:$V$300,11,FALSE)</f>
        <v>0</v>
      </c>
      <c r="L42" s="8">
        <f>VLOOKUP($B42,AgeCalc!$C$4:$V$300,12,FALSE)</f>
        <v>23</v>
      </c>
      <c r="M42" s="8">
        <f>VLOOKUP($B42,AgeCalc!$C$4:$V$300,13,FALSE)</f>
        <v>19</v>
      </c>
      <c r="N42" s="8">
        <f>VLOOKUP($B42,AgeCalc!$C$4:$V$300,14,FALSE)</f>
        <v>0</v>
      </c>
      <c r="O42" s="8">
        <f>VLOOKUP($B42,AgeCalc!$C$4:$V$300,15,FALSE)</f>
        <v>35</v>
      </c>
      <c r="P42" s="8">
        <f>VLOOKUP($B42,AgeCalc!$C$4:$V$300,16,FALSE)</f>
        <v>0</v>
      </c>
      <c r="Q42" s="8">
        <f>VLOOKUP($B42,AgeCalc!$C$4:$V$300,17,FALSE)</f>
        <v>24</v>
      </c>
      <c r="R42" s="8">
        <f>VLOOKUP($B42,AgeCalc!$C$4:$V$300,18,FALSE)</f>
        <v>0</v>
      </c>
      <c r="S42" s="6"/>
      <c r="T42" s="4">
        <f t="shared" si="7"/>
        <v>125</v>
      </c>
      <c r="U42" s="4">
        <f t="shared" si="8"/>
        <v>125</v>
      </c>
      <c r="V42" s="5">
        <v>40</v>
      </c>
      <c r="W42">
        <f t="shared" si="2"/>
        <v>10</v>
      </c>
      <c r="X42" s="19">
        <f t="shared" si="3"/>
        <v>10</v>
      </c>
      <c r="Y42" s="7">
        <f t="shared" si="4"/>
        <v>0</v>
      </c>
      <c r="Z42" s="7">
        <f t="shared" si="5"/>
        <v>7</v>
      </c>
      <c r="AA42" s="40">
        <f t="shared" si="6"/>
        <v>15</v>
      </c>
      <c r="AB42" s="7">
        <v>0</v>
      </c>
    </row>
    <row r="43" spans="1:28" ht="14.1" customHeight="1">
      <c r="A43" s="5">
        <v>41</v>
      </c>
      <c r="B43" s="7" t="s">
        <v>932</v>
      </c>
      <c r="C43" s="8" t="str">
        <f>VLOOKUP($B43,AgeCalc!$C$4:$V$300,7,FALSE)</f>
        <v>45 - 49</v>
      </c>
      <c r="D43" s="95"/>
      <c r="E43" s="44">
        <v>1</v>
      </c>
      <c r="F43" s="6">
        <v>39</v>
      </c>
      <c r="G43" s="18"/>
      <c r="H43" s="8">
        <f>VLOOKUP($B43,AgeCalc!$C$4:$V$300,8,FALSE)</f>
        <v>39</v>
      </c>
      <c r="I43" s="8">
        <f>VLOOKUP($B43,AgeCalc!$C$4:$V$300,9,FALSE)</f>
        <v>0</v>
      </c>
      <c r="J43" s="8">
        <f>VLOOKUP($B43,AgeCalc!$C$4:$V$300,10,FALSE)</f>
        <v>45</v>
      </c>
      <c r="K43" s="8">
        <f>VLOOKUP($B43,AgeCalc!$C$4:$V$300,11,FALSE)</f>
        <v>0</v>
      </c>
      <c r="L43" s="8">
        <f>VLOOKUP($B43,AgeCalc!$C$4:$V$300,12,FALSE)</f>
        <v>0</v>
      </c>
      <c r="M43" s="8">
        <f>VLOOKUP($B43,AgeCalc!$C$4:$V$300,13,FALSE)</f>
        <v>0</v>
      </c>
      <c r="N43" s="8">
        <f>VLOOKUP($B43,AgeCalc!$C$4:$V$300,14,FALSE)</f>
        <v>0</v>
      </c>
      <c r="O43" s="8">
        <f>VLOOKUP($B43,AgeCalc!$C$4:$V$300,15,FALSE)</f>
        <v>0</v>
      </c>
      <c r="P43" s="8">
        <f>VLOOKUP($B43,AgeCalc!$C$4:$V$300,16,FALSE)</f>
        <v>0</v>
      </c>
      <c r="Q43" s="8">
        <f>VLOOKUP($B43,AgeCalc!$C$4:$V$300,17,FALSE)</f>
        <v>0</v>
      </c>
      <c r="R43" s="8">
        <f>VLOOKUP($B43,AgeCalc!$C$4:$V$300,18,FALSE)</f>
        <v>0</v>
      </c>
      <c r="S43" s="6"/>
      <c r="T43" s="4">
        <f t="shared" si="7"/>
        <v>123</v>
      </c>
      <c r="U43" s="4">
        <f t="shared" si="8"/>
        <v>123</v>
      </c>
      <c r="V43" s="5">
        <v>41</v>
      </c>
      <c r="W43">
        <f t="shared" si="2"/>
        <v>10</v>
      </c>
      <c r="X43" s="19">
        <f t="shared" si="3"/>
        <v>10</v>
      </c>
      <c r="Y43" s="7">
        <f t="shared" si="4"/>
        <v>0</v>
      </c>
      <c r="Z43" s="7">
        <f t="shared" si="5"/>
        <v>7</v>
      </c>
      <c r="AA43" s="40">
        <f t="shared" si="6"/>
        <v>12</v>
      </c>
      <c r="AB43" s="7">
        <v>0</v>
      </c>
    </row>
    <row r="44" spans="1:28" ht="14.1" customHeight="1">
      <c r="A44" s="5">
        <v>42</v>
      </c>
      <c r="B44" s="7" t="s">
        <v>211</v>
      </c>
      <c r="C44" s="8" t="str">
        <f>VLOOKUP($B44,AgeCalc!$C$4:$V$300,7,FALSE)</f>
        <v>60 - 64</v>
      </c>
      <c r="D44" s="95"/>
      <c r="E44" s="44"/>
      <c r="F44" s="6"/>
      <c r="G44" s="18"/>
      <c r="H44" s="8">
        <f>VLOOKUP($B44,AgeCalc!$C$4:$V$300,8,FALSE)</f>
        <v>21</v>
      </c>
      <c r="I44" s="8">
        <f>VLOOKUP($B44,AgeCalc!$C$4:$V$300,9,FALSE)</f>
        <v>21</v>
      </c>
      <c r="J44" s="8">
        <f>VLOOKUP($B44,AgeCalc!$C$4:$V$300,10,FALSE)</f>
        <v>0</v>
      </c>
      <c r="K44" s="8">
        <f>VLOOKUP($B44,AgeCalc!$C$4:$V$300,11,FALSE)</f>
        <v>22</v>
      </c>
      <c r="L44" s="8">
        <f>VLOOKUP($B44,AgeCalc!$C$4:$V$300,12,FALSE)</f>
        <v>0</v>
      </c>
      <c r="M44" s="8">
        <f>VLOOKUP($B44,AgeCalc!$C$4:$V$300,13,FALSE)</f>
        <v>21</v>
      </c>
      <c r="N44" s="8">
        <f>VLOOKUP($B44,AgeCalc!$C$4:$V$300,14,FALSE)</f>
        <v>0</v>
      </c>
      <c r="O44" s="8">
        <f>VLOOKUP($B44,AgeCalc!$C$4:$V$300,15,FALSE)</f>
        <v>33</v>
      </c>
      <c r="P44" s="8">
        <f>VLOOKUP($B44,AgeCalc!$C$4:$V$300,16,FALSE)</f>
        <v>0</v>
      </c>
      <c r="Q44" s="8">
        <f>VLOOKUP($B44,AgeCalc!$C$4:$V$300,17,FALSE)</f>
        <v>0</v>
      </c>
      <c r="R44" s="8">
        <f>VLOOKUP($B44,AgeCalc!$C$4:$V$300,18,FALSE)</f>
        <v>0</v>
      </c>
      <c r="S44" s="6"/>
      <c r="T44" s="4">
        <f t="shared" si="7"/>
        <v>118</v>
      </c>
      <c r="U44" s="4">
        <f t="shared" si="8"/>
        <v>118</v>
      </c>
      <c r="V44" s="5">
        <v>42</v>
      </c>
      <c r="W44">
        <f t="shared" si="2"/>
        <v>10</v>
      </c>
      <c r="X44" s="19">
        <f t="shared" si="3"/>
        <v>10</v>
      </c>
      <c r="Y44" s="7">
        <f t="shared" si="4"/>
        <v>0</v>
      </c>
      <c r="Z44" s="7">
        <f t="shared" si="5"/>
        <v>7</v>
      </c>
      <c r="AA44" s="40">
        <f t="shared" si="6"/>
        <v>17</v>
      </c>
      <c r="AB44" s="7">
        <v>0</v>
      </c>
    </row>
    <row r="45" spans="1:28" ht="14.1" customHeight="1">
      <c r="A45" s="5">
        <v>43</v>
      </c>
      <c r="B45" s="7" t="s">
        <v>980</v>
      </c>
      <c r="C45" s="8" t="str">
        <f>VLOOKUP($B45,AgeCalc!$C$4:$V$300,7,FALSE)</f>
        <v>45 - 49</v>
      </c>
      <c r="D45" s="95"/>
      <c r="E45" s="44"/>
      <c r="F45" s="6"/>
      <c r="G45" s="8"/>
      <c r="H45" s="8">
        <f>VLOOKUP($B45,AgeCalc!$C$4:$V$300,8,FALSE)</f>
        <v>0</v>
      </c>
      <c r="I45" s="8">
        <f>VLOOKUP($B45,AgeCalc!$C$4:$V$300,9,FALSE)</f>
        <v>0</v>
      </c>
      <c r="J45" s="8">
        <f>VLOOKUP($B45,AgeCalc!$C$4:$V$300,10,FALSE)</f>
        <v>0</v>
      </c>
      <c r="K45" s="8">
        <f>VLOOKUP($B45,AgeCalc!$C$4:$V$300,11,FALSE)</f>
        <v>39</v>
      </c>
      <c r="L45" s="8">
        <f>VLOOKUP($B45,AgeCalc!$C$4:$V$300,12,FALSE)</f>
        <v>0</v>
      </c>
      <c r="M45" s="8">
        <f>VLOOKUP($B45,AgeCalc!$C$4:$V$300,13,FALSE)</f>
        <v>41</v>
      </c>
      <c r="N45" s="8">
        <f>VLOOKUP($B45,AgeCalc!$C$4:$V$300,14,FALSE)</f>
        <v>0</v>
      </c>
      <c r="O45" s="8">
        <f>VLOOKUP($B45,AgeCalc!$C$4:$V$300,15,FALSE)</f>
        <v>0</v>
      </c>
      <c r="P45" s="8">
        <f>VLOOKUP($B45,AgeCalc!$C$4:$V$300,16,FALSE)</f>
        <v>0</v>
      </c>
      <c r="Q45" s="8">
        <f>VLOOKUP($B45,AgeCalc!$C$4:$V$300,17,FALSE)</f>
        <v>0</v>
      </c>
      <c r="R45" s="8">
        <f>VLOOKUP($B45,AgeCalc!$C$4:$V$300,18,FALSE)</f>
        <v>38</v>
      </c>
      <c r="S45" s="6"/>
      <c r="T45" s="4">
        <f t="shared" si="7"/>
        <v>118</v>
      </c>
      <c r="U45" s="4">
        <f t="shared" si="8"/>
        <v>118</v>
      </c>
      <c r="V45" s="5">
        <v>43</v>
      </c>
      <c r="W45">
        <f t="shared" si="2"/>
        <v>10</v>
      </c>
      <c r="X45" s="19">
        <f t="shared" si="3"/>
        <v>10</v>
      </c>
      <c r="Y45" s="7">
        <f t="shared" si="4"/>
        <v>0</v>
      </c>
      <c r="Z45" s="7">
        <f t="shared" si="5"/>
        <v>7</v>
      </c>
      <c r="AA45" s="40">
        <f t="shared" si="6"/>
        <v>17</v>
      </c>
      <c r="AB45" s="7">
        <v>1</v>
      </c>
    </row>
    <row r="46" spans="1:28" ht="14.1" customHeight="1">
      <c r="A46" s="5">
        <v>44</v>
      </c>
      <c r="B46" s="7" t="s">
        <v>497</v>
      </c>
      <c r="C46" s="8" t="str">
        <f>VLOOKUP($B46,AgeCalc!$C$4:$V$300,7,FALSE)</f>
        <v>65+</v>
      </c>
      <c r="D46" s="95"/>
      <c r="E46" s="44"/>
      <c r="F46" s="6"/>
      <c r="G46" s="18"/>
      <c r="H46" s="8">
        <f>VLOOKUP($B46,AgeCalc!$C$4:$V$300,8,FALSE)</f>
        <v>25</v>
      </c>
      <c r="I46" s="8">
        <f>VLOOKUP($B46,AgeCalc!$C$4:$V$300,9,FALSE)</f>
        <v>27</v>
      </c>
      <c r="J46" s="8">
        <f>VLOOKUP($B46,AgeCalc!$C$4:$V$300,10,FALSE)</f>
        <v>0</v>
      </c>
      <c r="K46" s="8">
        <f>VLOOKUP($B46,AgeCalc!$C$4:$V$300,11,FALSE)</f>
        <v>0</v>
      </c>
      <c r="L46" s="8">
        <f>VLOOKUP($B46,AgeCalc!$C$4:$V$300,12,FALSE)</f>
        <v>32</v>
      </c>
      <c r="M46" s="8">
        <f>VLOOKUP($B46,AgeCalc!$C$4:$V$300,13,FALSE)</f>
        <v>27</v>
      </c>
      <c r="N46" s="8">
        <f>VLOOKUP($B46,AgeCalc!$C$4:$V$300,14,FALSE)</f>
        <v>0</v>
      </c>
      <c r="O46" s="8">
        <f>VLOOKUP($B46,AgeCalc!$C$4:$V$300,15,FALSE)</f>
        <v>0</v>
      </c>
      <c r="P46" s="8">
        <f>VLOOKUP($B46,AgeCalc!$C$4:$V$300,16,FALSE)</f>
        <v>0</v>
      </c>
      <c r="Q46" s="8">
        <f>VLOOKUP($B46,AgeCalc!$C$4:$V$300,17,FALSE)</f>
        <v>0</v>
      </c>
      <c r="R46" s="8">
        <f>VLOOKUP($B46,AgeCalc!$C$4:$V$300,18,FALSE)</f>
        <v>0</v>
      </c>
      <c r="S46" s="6"/>
      <c r="T46" s="4">
        <f t="shared" si="7"/>
        <v>111</v>
      </c>
      <c r="U46" s="4">
        <f t="shared" si="8"/>
        <v>111</v>
      </c>
      <c r="V46" s="5">
        <v>44</v>
      </c>
      <c r="W46">
        <f t="shared" si="2"/>
        <v>10</v>
      </c>
      <c r="X46" s="19">
        <f t="shared" si="3"/>
        <v>10</v>
      </c>
      <c r="Y46" s="7">
        <f t="shared" si="4"/>
        <v>0</v>
      </c>
      <c r="Z46" s="7">
        <f t="shared" si="5"/>
        <v>7</v>
      </c>
      <c r="AA46" s="40">
        <f t="shared" si="6"/>
        <v>16</v>
      </c>
      <c r="AB46" s="7">
        <v>0</v>
      </c>
    </row>
    <row r="47" spans="1:28" ht="14.1" customHeight="1">
      <c r="A47" s="5">
        <v>45</v>
      </c>
      <c r="B47" s="7" t="s">
        <v>813</v>
      </c>
      <c r="C47" s="8" t="str">
        <f>VLOOKUP($B47,AgeCalc!$C$4:$V$300,7,FALSE)</f>
        <v>50 - 54</v>
      </c>
      <c r="D47" s="95"/>
      <c r="E47" s="44">
        <v>9</v>
      </c>
      <c r="F47" s="6">
        <v>34</v>
      </c>
      <c r="G47" s="18"/>
      <c r="H47" s="8">
        <f>VLOOKUP($B47,AgeCalc!$C$4:$V$300,8,FALSE)</f>
        <v>10</v>
      </c>
      <c r="I47" s="8">
        <f>VLOOKUP($B47,AgeCalc!$C$4:$V$300,9,FALSE)</f>
        <v>0</v>
      </c>
      <c r="J47" s="8">
        <f>VLOOKUP($B47,AgeCalc!$C$4:$V$300,10,FALSE)</f>
        <v>0</v>
      </c>
      <c r="K47" s="8">
        <f>VLOOKUP($B47,AgeCalc!$C$4:$V$300,11,FALSE)</f>
        <v>0</v>
      </c>
      <c r="L47" s="8">
        <f>VLOOKUP($B47,AgeCalc!$C$4:$V$300,12,FALSE)</f>
        <v>0</v>
      </c>
      <c r="M47" s="8">
        <f>VLOOKUP($B47,AgeCalc!$C$4:$V$300,13,FALSE)</f>
        <v>0</v>
      </c>
      <c r="N47" s="8">
        <f>VLOOKUP($B47,AgeCalc!$C$4:$V$300,14,FALSE)</f>
        <v>0</v>
      </c>
      <c r="O47" s="8">
        <f>VLOOKUP($B47,AgeCalc!$C$4:$V$300,15,FALSE)</f>
        <v>32</v>
      </c>
      <c r="P47" s="8">
        <f>VLOOKUP($B47,AgeCalc!$C$4:$V$300,16,FALSE)</f>
        <v>34</v>
      </c>
      <c r="Q47" s="8">
        <f>VLOOKUP($B47,AgeCalc!$C$4:$V$300,17,FALSE)</f>
        <v>0</v>
      </c>
      <c r="R47" s="8">
        <f>VLOOKUP($B47,AgeCalc!$C$4:$V$300,18,FALSE)</f>
        <v>0</v>
      </c>
      <c r="S47" s="6"/>
      <c r="T47" s="4">
        <f t="shared" si="7"/>
        <v>110</v>
      </c>
      <c r="U47" s="4">
        <f t="shared" si="8"/>
        <v>110</v>
      </c>
      <c r="V47" s="5">
        <v>45</v>
      </c>
      <c r="W47">
        <f t="shared" si="2"/>
        <v>10</v>
      </c>
      <c r="X47" s="19">
        <f t="shared" si="3"/>
        <v>10</v>
      </c>
      <c r="Y47" s="7">
        <f t="shared" si="4"/>
        <v>0</v>
      </c>
      <c r="Z47" s="7">
        <f t="shared" si="5"/>
        <v>7</v>
      </c>
      <c r="AA47" s="40">
        <f t="shared" si="6"/>
        <v>11</v>
      </c>
      <c r="AB47" s="7">
        <v>0</v>
      </c>
    </row>
    <row r="48" spans="1:28" ht="14.1" customHeight="1">
      <c r="A48" s="5">
        <v>46</v>
      </c>
      <c r="B48" s="7" t="s">
        <v>1139</v>
      </c>
      <c r="C48" s="8" t="str">
        <f>VLOOKUP($B48,AgeCalc!$C$4:$V$300,7,FALSE)</f>
        <v>45 - 49</v>
      </c>
      <c r="D48" s="95"/>
      <c r="E48" s="44">
        <v>11</v>
      </c>
      <c r="F48" s="6">
        <v>44</v>
      </c>
      <c r="G48" s="18"/>
      <c r="H48" s="8">
        <f>VLOOKUP($B48,AgeCalc!$C$4:$V$300,8,FALSE)</f>
        <v>0</v>
      </c>
      <c r="I48" s="8">
        <f>VLOOKUP($B48,AgeCalc!$C$4:$V$300,9,FALSE)</f>
        <v>0</v>
      </c>
      <c r="J48" s="8">
        <f>VLOOKUP($B48,AgeCalc!$C$4:$V$300,10,FALSE)</f>
        <v>0</v>
      </c>
      <c r="K48" s="8">
        <f>VLOOKUP($B48,AgeCalc!$C$4:$V$300,11,FALSE)</f>
        <v>0</v>
      </c>
      <c r="L48" s="8">
        <f>VLOOKUP($B48,AgeCalc!$C$4:$V$300,12,FALSE)</f>
        <v>0</v>
      </c>
      <c r="M48" s="8">
        <f>VLOOKUP($B48,AgeCalc!$C$4:$V$300,13,FALSE)</f>
        <v>0</v>
      </c>
      <c r="N48" s="8">
        <f>VLOOKUP($B48,AgeCalc!$C$4:$V$300,14,FALSE)</f>
        <v>0</v>
      </c>
      <c r="O48" s="8">
        <f>VLOOKUP($B48,AgeCalc!$C$4:$V$300,15,FALSE)</f>
        <v>0</v>
      </c>
      <c r="P48" s="8">
        <f>VLOOKUP($B48,AgeCalc!$C$4:$V$300,16,FALSE)</f>
        <v>0</v>
      </c>
      <c r="Q48" s="8">
        <f>VLOOKUP($B48,AgeCalc!$C$4:$V$300,17,FALSE)</f>
        <v>22</v>
      </c>
      <c r="R48" s="8">
        <f>VLOOKUP($B48,AgeCalc!$C$4:$V$300,18,FALSE)</f>
        <v>44</v>
      </c>
      <c r="S48" s="6"/>
      <c r="T48" s="4">
        <f t="shared" si="7"/>
        <v>110</v>
      </c>
      <c r="U48" s="4">
        <f t="shared" si="8"/>
        <v>110</v>
      </c>
      <c r="V48" s="5">
        <v>46</v>
      </c>
      <c r="W48">
        <f t="shared" si="2"/>
        <v>10</v>
      </c>
      <c r="X48" s="19">
        <f t="shared" si="3"/>
        <v>10</v>
      </c>
      <c r="Y48" s="7">
        <f t="shared" si="4"/>
        <v>0</v>
      </c>
      <c r="Z48" s="7">
        <f t="shared" si="5"/>
        <v>7</v>
      </c>
      <c r="AA48" s="40">
        <f t="shared" si="6"/>
        <v>10</v>
      </c>
      <c r="AB48" s="7">
        <v>0</v>
      </c>
    </row>
    <row r="49" spans="1:28" ht="14.1" customHeight="1">
      <c r="A49" s="5">
        <v>47</v>
      </c>
      <c r="B49" s="7" t="s">
        <v>401</v>
      </c>
      <c r="C49" s="8" t="str">
        <f>VLOOKUP($B49,AgeCalc!$C$4:$V$300,7,FALSE)</f>
        <v>16 - 39</v>
      </c>
      <c r="D49" s="95"/>
      <c r="E49" s="44"/>
      <c r="F49" s="6"/>
      <c r="G49" s="18"/>
      <c r="H49" s="8">
        <f>VLOOKUP($B49,AgeCalc!$C$4:$V$300,8,FALSE)</f>
        <v>14</v>
      </c>
      <c r="I49" s="8">
        <f>VLOOKUP($B49,AgeCalc!$C$4:$V$300,9,FALSE)</f>
        <v>0</v>
      </c>
      <c r="J49" s="8">
        <f>VLOOKUP($B49,AgeCalc!$C$4:$V$300,10,FALSE)</f>
        <v>0</v>
      </c>
      <c r="K49" s="8">
        <f>VLOOKUP($B49,AgeCalc!$C$4:$V$300,11,FALSE)</f>
        <v>17</v>
      </c>
      <c r="L49" s="8">
        <f>VLOOKUP($B49,AgeCalc!$C$4:$V$300,12,FALSE)</f>
        <v>0</v>
      </c>
      <c r="M49" s="8">
        <f>VLOOKUP($B49,AgeCalc!$C$4:$V$300,13,FALSE)</f>
        <v>16</v>
      </c>
      <c r="N49" s="8">
        <f>VLOOKUP($B49,AgeCalc!$C$4:$V$300,14,FALSE)</f>
        <v>21</v>
      </c>
      <c r="O49" s="8">
        <f>VLOOKUP($B49,AgeCalc!$C$4:$V$300,15,FALSE)</f>
        <v>0</v>
      </c>
      <c r="P49" s="8">
        <f>VLOOKUP($B49,AgeCalc!$C$4:$V$300,16,FALSE)</f>
        <v>35</v>
      </c>
      <c r="Q49" s="8">
        <f>VLOOKUP($B49,AgeCalc!$C$4:$V$300,17,FALSE)</f>
        <v>0</v>
      </c>
      <c r="R49" s="8">
        <f>VLOOKUP($B49,AgeCalc!$C$4:$V$300,18,FALSE)</f>
        <v>0</v>
      </c>
      <c r="S49" s="6"/>
      <c r="T49" s="4">
        <f t="shared" si="7"/>
        <v>103</v>
      </c>
      <c r="U49" s="4">
        <f t="shared" si="8"/>
        <v>103</v>
      </c>
      <c r="V49" s="5">
        <v>47</v>
      </c>
      <c r="W49">
        <f t="shared" si="2"/>
        <v>10</v>
      </c>
      <c r="X49" s="19">
        <f t="shared" si="3"/>
        <v>10</v>
      </c>
      <c r="Y49" s="7">
        <f t="shared" si="4"/>
        <v>0</v>
      </c>
      <c r="Z49" s="7">
        <f t="shared" si="5"/>
        <v>7</v>
      </c>
      <c r="AA49" s="40">
        <f t="shared" si="6"/>
        <v>15</v>
      </c>
      <c r="AB49" s="7">
        <v>0</v>
      </c>
    </row>
    <row r="50" spans="1:28" ht="14.1" customHeight="1">
      <c r="A50" s="5">
        <v>48</v>
      </c>
      <c r="B50" s="7" t="s">
        <v>823</v>
      </c>
      <c r="C50" s="8" t="str">
        <f>VLOOKUP($B50,AgeCalc!$C$4:$V$300,7,FALSE)</f>
        <v>16 - 39</v>
      </c>
      <c r="D50" s="95"/>
      <c r="E50" s="44"/>
      <c r="F50" s="6"/>
      <c r="G50" s="18"/>
      <c r="H50" s="8">
        <f>VLOOKUP($B50,AgeCalc!$C$4:$V$300,8,FALSE)</f>
        <v>0</v>
      </c>
      <c r="I50" s="8">
        <f>VLOOKUP($B50,AgeCalc!$C$4:$V$300,9,FALSE)</f>
        <v>0</v>
      </c>
      <c r="J50" s="8">
        <f>VLOOKUP($B50,AgeCalc!$C$4:$V$300,10,FALSE)</f>
        <v>0</v>
      </c>
      <c r="K50" s="8">
        <f>VLOOKUP($B50,AgeCalc!$C$4:$V$300,11,FALSE)</f>
        <v>0</v>
      </c>
      <c r="L50" s="8">
        <f>VLOOKUP($B50,AgeCalc!$C$4:$V$300,12,FALSE)</f>
        <v>48</v>
      </c>
      <c r="M50" s="8">
        <f>VLOOKUP($B50,AgeCalc!$C$4:$V$300,13,FALSE)</f>
        <v>0</v>
      </c>
      <c r="N50" s="8">
        <f>VLOOKUP($B50,AgeCalc!$C$4:$V$300,14,FALSE)</f>
        <v>50</v>
      </c>
      <c r="O50" s="8">
        <f>VLOOKUP($B50,AgeCalc!$C$4:$V$300,15,FALSE)</f>
        <v>0</v>
      </c>
      <c r="P50" s="8">
        <f>VLOOKUP($B50,AgeCalc!$C$4:$V$300,16,FALSE)</f>
        <v>0</v>
      </c>
      <c r="Q50" s="8">
        <f>VLOOKUP($B50,AgeCalc!$C$4:$V$300,17,FALSE)</f>
        <v>0</v>
      </c>
      <c r="R50" s="8">
        <f>VLOOKUP($B50,AgeCalc!$C$4:$V$300,18,FALSE)</f>
        <v>0</v>
      </c>
      <c r="S50" s="6"/>
      <c r="T50" s="4">
        <f t="shared" si="7"/>
        <v>98</v>
      </c>
      <c r="U50" s="4">
        <f t="shared" si="8"/>
        <v>98</v>
      </c>
      <c r="V50" s="5">
        <v>48</v>
      </c>
      <c r="W50">
        <f t="shared" si="2"/>
        <v>10</v>
      </c>
      <c r="X50" s="19">
        <f t="shared" si="3"/>
        <v>10</v>
      </c>
      <c r="Y50" s="7">
        <f t="shared" si="4"/>
        <v>0</v>
      </c>
      <c r="Z50" s="7">
        <f t="shared" si="5"/>
        <v>7</v>
      </c>
      <c r="AA50" s="40">
        <f t="shared" si="6"/>
        <v>14</v>
      </c>
      <c r="AB50" s="7">
        <v>0</v>
      </c>
    </row>
    <row r="51" spans="1:28" ht="14.1" customHeight="1">
      <c r="A51" s="5">
        <v>49</v>
      </c>
      <c r="B51" s="7" t="s">
        <v>967</v>
      </c>
      <c r="C51" s="8" t="str">
        <f>VLOOKUP($B51,AgeCalc!$C$4:$V$300,7,FALSE)</f>
        <v>35 - 39</v>
      </c>
      <c r="D51" s="95"/>
      <c r="E51" s="44"/>
      <c r="F51" s="6"/>
      <c r="G51" s="18"/>
      <c r="H51" s="8">
        <f>VLOOKUP($B51,AgeCalc!$C$4:$V$300,8,FALSE)</f>
        <v>0</v>
      </c>
      <c r="I51" s="8">
        <f>VLOOKUP($B51,AgeCalc!$C$4:$V$300,9,FALSE)</f>
        <v>28</v>
      </c>
      <c r="J51" s="8">
        <f>VLOOKUP($B51,AgeCalc!$C$4:$V$300,10,FALSE)</f>
        <v>38</v>
      </c>
      <c r="K51" s="8">
        <f>VLOOKUP($B51,AgeCalc!$C$4:$V$300,11,FALSE)</f>
        <v>25</v>
      </c>
      <c r="L51" s="8">
        <f>VLOOKUP($B51,AgeCalc!$C$4:$V$300,12,FALSE)</f>
        <v>0</v>
      </c>
      <c r="M51" s="8">
        <f>VLOOKUP($B51,AgeCalc!$C$4:$V$300,13,FALSE)</f>
        <v>0</v>
      </c>
      <c r="N51" s="8">
        <f>VLOOKUP($B51,AgeCalc!$C$4:$V$300,14,FALSE)</f>
        <v>0</v>
      </c>
      <c r="O51" s="8">
        <f>VLOOKUP($B51,AgeCalc!$C$4:$V$300,15,FALSE)</f>
        <v>0</v>
      </c>
      <c r="P51" s="8">
        <f>VLOOKUP($B51,AgeCalc!$C$4:$V$300,16,FALSE)</f>
        <v>0</v>
      </c>
      <c r="Q51" s="8">
        <f>VLOOKUP($B51,AgeCalc!$C$4:$V$300,17,FALSE)</f>
        <v>0</v>
      </c>
      <c r="R51" s="8">
        <f>VLOOKUP($B51,AgeCalc!$C$4:$V$300,18,FALSE)</f>
        <v>0</v>
      </c>
      <c r="S51" s="6"/>
      <c r="T51" s="4">
        <f t="shared" si="7"/>
        <v>91</v>
      </c>
      <c r="U51" s="4">
        <f t="shared" si="8"/>
        <v>91</v>
      </c>
      <c r="V51" s="5">
        <v>49</v>
      </c>
      <c r="W51">
        <f t="shared" si="2"/>
        <v>10</v>
      </c>
      <c r="X51" s="19">
        <f t="shared" si="3"/>
        <v>10</v>
      </c>
      <c r="Y51" s="7">
        <f t="shared" si="4"/>
        <v>0</v>
      </c>
      <c r="Z51" s="7">
        <f t="shared" si="5"/>
        <v>7</v>
      </c>
      <c r="AA51" s="40">
        <f t="shared" si="6"/>
        <v>13</v>
      </c>
      <c r="AB51" s="7">
        <v>0</v>
      </c>
    </row>
    <row r="52" spans="1:28" ht="14.1" customHeight="1">
      <c r="A52" s="5">
        <v>50</v>
      </c>
      <c r="B52" s="70" t="s">
        <v>894</v>
      </c>
      <c r="C52" s="8" t="str">
        <f>VLOOKUP($B52,AgeCalc!$C$4:$V$300,7,FALSE)</f>
        <v>16 - 39</v>
      </c>
      <c r="D52" s="95"/>
      <c r="E52" s="44">
        <v>1</v>
      </c>
      <c r="F52" s="6">
        <v>44</v>
      </c>
      <c r="G52" s="18"/>
      <c r="H52" s="8">
        <f>VLOOKUP($B52,AgeCalc!$C$4:$V$300,8,FALSE)</f>
        <v>44</v>
      </c>
      <c r="I52" s="8">
        <f>VLOOKUP($B52,AgeCalc!$C$4:$V$300,9,FALSE)</f>
        <v>0</v>
      </c>
      <c r="J52" s="8">
        <f>VLOOKUP($B52,AgeCalc!$C$4:$V$300,10,FALSE)</f>
        <v>0</v>
      </c>
      <c r="K52" s="8">
        <f>VLOOKUP($B52,AgeCalc!$C$4:$V$300,11,FALSE)</f>
        <v>0</v>
      </c>
      <c r="L52" s="8">
        <f>VLOOKUP($B52,AgeCalc!$C$4:$V$300,12,FALSE)</f>
        <v>0</v>
      </c>
      <c r="M52" s="8">
        <f>VLOOKUP($B52,AgeCalc!$C$4:$V$300,13,FALSE)</f>
        <v>0</v>
      </c>
      <c r="N52" s="8">
        <f>VLOOKUP($B52,AgeCalc!$C$4:$V$300,14,FALSE)</f>
        <v>0</v>
      </c>
      <c r="O52" s="8">
        <f>VLOOKUP($B52,AgeCalc!$C$4:$V$300,15,FALSE)</f>
        <v>0</v>
      </c>
      <c r="P52" s="8">
        <f>VLOOKUP($B52,AgeCalc!$C$4:$V$300,16,FALSE)</f>
        <v>0</v>
      </c>
      <c r="Q52" s="8">
        <f>VLOOKUP($B52,AgeCalc!$C$4:$V$300,17,FALSE)</f>
        <v>0</v>
      </c>
      <c r="R52" s="8">
        <f>VLOOKUP($B52,AgeCalc!$C$4:$V$300,18,FALSE)</f>
        <v>0</v>
      </c>
      <c r="S52" s="6"/>
      <c r="T52" s="4">
        <f t="shared" si="7"/>
        <v>88</v>
      </c>
      <c r="U52" s="4">
        <f t="shared" si="8"/>
        <v>88</v>
      </c>
      <c r="V52" s="5">
        <v>50</v>
      </c>
      <c r="W52">
        <f t="shared" si="2"/>
        <v>10</v>
      </c>
      <c r="X52" s="19">
        <f t="shared" si="3"/>
        <v>10</v>
      </c>
      <c r="Y52" s="7">
        <f t="shared" si="4"/>
        <v>0</v>
      </c>
      <c r="Z52" s="7">
        <f t="shared" si="5"/>
        <v>7</v>
      </c>
      <c r="AA52" s="40">
        <f t="shared" si="6"/>
        <v>7</v>
      </c>
      <c r="AB52" s="7">
        <v>0</v>
      </c>
    </row>
    <row r="53" spans="1:28" ht="14.1" customHeight="1">
      <c r="A53" s="5">
        <v>51</v>
      </c>
      <c r="B53" s="7" t="s">
        <v>205</v>
      </c>
      <c r="C53" s="8" t="str">
        <f>VLOOKUP($B53,AgeCalc!$C$4:$V$300,7,FALSE)</f>
        <v>16 - 39</v>
      </c>
      <c r="D53" s="95"/>
      <c r="E53" s="44">
        <v>11</v>
      </c>
      <c r="F53" s="6">
        <v>41</v>
      </c>
      <c r="G53" s="18"/>
      <c r="H53" s="8">
        <f>VLOOKUP($B53,AgeCalc!$C$4:$V$300,8,FALSE)</f>
        <v>0</v>
      </c>
      <c r="I53" s="8">
        <f>VLOOKUP($B53,AgeCalc!$C$4:$V$300,9,FALSE)</f>
        <v>0</v>
      </c>
      <c r="J53" s="8">
        <f>VLOOKUP($B53,AgeCalc!$C$4:$V$300,10,FALSE)</f>
        <v>0</v>
      </c>
      <c r="K53" s="8">
        <f>VLOOKUP($B53,AgeCalc!$C$4:$V$300,11,FALSE)</f>
        <v>0</v>
      </c>
      <c r="L53" s="8">
        <f>VLOOKUP($B53,AgeCalc!$C$4:$V$300,12,FALSE)</f>
        <v>0</v>
      </c>
      <c r="M53" s="8">
        <f>VLOOKUP($B53,AgeCalc!$C$4:$V$300,13,FALSE)</f>
        <v>0</v>
      </c>
      <c r="N53" s="8">
        <f>VLOOKUP($B53,AgeCalc!$C$4:$V$300,14,FALSE)</f>
        <v>0</v>
      </c>
      <c r="O53" s="8">
        <f>VLOOKUP($B53,AgeCalc!$C$4:$V$300,15,FALSE)</f>
        <v>0</v>
      </c>
      <c r="P53" s="8">
        <f>VLOOKUP($B53,AgeCalc!$C$4:$V$300,16,FALSE)</f>
        <v>0</v>
      </c>
      <c r="Q53" s="8">
        <f>VLOOKUP($B53,AgeCalc!$C$4:$V$300,17,FALSE)</f>
        <v>0</v>
      </c>
      <c r="R53" s="8">
        <f>VLOOKUP($B53,AgeCalc!$C$4:$V$300,18,FALSE)</f>
        <v>41</v>
      </c>
      <c r="S53" s="6"/>
      <c r="T53" s="4">
        <f t="shared" si="7"/>
        <v>82</v>
      </c>
      <c r="U53" s="4">
        <f t="shared" si="8"/>
        <v>82</v>
      </c>
      <c r="V53" s="5">
        <v>51</v>
      </c>
      <c r="W53">
        <f t="shared" si="2"/>
        <v>10</v>
      </c>
      <c r="X53" s="19">
        <f t="shared" si="3"/>
        <v>10</v>
      </c>
      <c r="Y53" s="7">
        <f t="shared" si="4"/>
        <v>0</v>
      </c>
      <c r="Z53" s="7">
        <f t="shared" si="5"/>
        <v>7</v>
      </c>
      <c r="AA53" s="40">
        <f t="shared" si="6"/>
        <v>6</v>
      </c>
      <c r="AB53" s="7">
        <v>0</v>
      </c>
    </row>
    <row r="54" spans="1:28" ht="14.1" customHeight="1">
      <c r="A54" s="5">
        <v>52</v>
      </c>
      <c r="B54" s="7" t="s">
        <v>107</v>
      </c>
      <c r="C54" s="8" t="str">
        <f>VLOOKUP($B54,AgeCalc!$C$4:$V$300,7,FALSE)</f>
        <v>40 - 44</v>
      </c>
      <c r="D54" s="95"/>
      <c r="E54" s="44"/>
      <c r="F54" s="6"/>
      <c r="G54" s="8"/>
      <c r="H54" s="8">
        <f>VLOOKUP($B54,AgeCalc!$C$4:$V$300,8,FALSE)</f>
        <v>36</v>
      </c>
      <c r="I54" s="8">
        <f>VLOOKUP($B54,AgeCalc!$C$4:$V$300,9,FALSE)</f>
        <v>0</v>
      </c>
      <c r="J54" s="8">
        <f>VLOOKUP($B54,AgeCalc!$C$4:$V$300,10,FALSE)</f>
        <v>0</v>
      </c>
      <c r="K54" s="8">
        <f>VLOOKUP($B54,AgeCalc!$C$4:$V$300,11,FALSE)</f>
        <v>0</v>
      </c>
      <c r="L54" s="8">
        <f>VLOOKUP($B54,AgeCalc!$C$4:$V$300,12,FALSE)</f>
        <v>43</v>
      </c>
      <c r="M54" s="8">
        <f>VLOOKUP($B54,AgeCalc!$C$4:$V$300,13,FALSE)</f>
        <v>0</v>
      </c>
      <c r="N54" s="8">
        <f>VLOOKUP($B54,AgeCalc!$C$4:$V$300,14,FALSE)</f>
        <v>0</v>
      </c>
      <c r="O54" s="8">
        <f>VLOOKUP($B54,AgeCalc!$C$4:$V$300,15,FALSE)</f>
        <v>0</v>
      </c>
      <c r="P54" s="8">
        <f>VLOOKUP($B54,AgeCalc!$C$4:$V$300,16,FALSE)</f>
        <v>0</v>
      </c>
      <c r="Q54" s="8">
        <f>VLOOKUP($B54,AgeCalc!$C$4:$V$300,17,FALSE)</f>
        <v>0</v>
      </c>
      <c r="R54" s="8">
        <f>VLOOKUP($B54,AgeCalc!$C$4:$V$300,18,FALSE)</f>
        <v>0</v>
      </c>
      <c r="S54" s="6"/>
      <c r="T54" s="4">
        <f t="shared" si="7"/>
        <v>79</v>
      </c>
      <c r="U54" s="4">
        <f t="shared" si="8"/>
        <v>79</v>
      </c>
      <c r="V54" s="5">
        <v>52</v>
      </c>
      <c r="W54">
        <f t="shared" si="2"/>
        <v>10</v>
      </c>
      <c r="X54" s="19">
        <f t="shared" si="3"/>
        <v>10</v>
      </c>
      <c r="Y54" s="7">
        <f t="shared" si="4"/>
        <v>0</v>
      </c>
      <c r="Z54" s="7">
        <f t="shared" si="5"/>
        <v>7</v>
      </c>
      <c r="AA54" s="40">
        <f t="shared" si="6"/>
        <v>12</v>
      </c>
      <c r="AB54" s="7">
        <v>1</v>
      </c>
    </row>
    <row r="55" spans="1:28" ht="14.1" customHeight="1">
      <c r="A55" s="5">
        <v>53</v>
      </c>
      <c r="B55" s="7" t="s">
        <v>410</v>
      </c>
      <c r="C55" s="8" t="str">
        <f>VLOOKUP($B55,AgeCalc!$C$4:$V$300,7,FALSE)</f>
        <v>40 - 44</v>
      </c>
      <c r="D55" s="95"/>
      <c r="E55" s="44"/>
      <c r="F55" s="6"/>
      <c r="G55" s="18"/>
      <c r="H55" s="8">
        <f>VLOOKUP($B55,AgeCalc!$C$4:$V$300,8,FALSE)</f>
        <v>37</v>
      </c>
      <c r="I55" s="8">
        <f>VLOOKUP($B55,AgeCalc!$C$4:$V$300,9,FALSE)</f>
        <v>40</v>
      </c>
      <c r="J55" s="8">
        <f>VLOOKUP($B55,AgeCalc!$C$4:$V$300,10,FALSE)</f>
        <v>0</v>
      </c>
      <c r="K55" s="8">
        <f>VLOOKUP($B55,AgeCalc!$C$4:$V$300,11,FALSE)</f>
        <v>0</v>
      </c>
      <c r="L55" s="8">
        <f>VLOOKUP($B55,AgeCalc!$C$4:$V$300,12,FALSE)</f>
        <v>0</v>
      </c>
      <c r="M55" s="8">
        <f>VLOOKUP($B55,AgeCalc!$C$4:$V$300,13,FALSE)</f>
        <v>0</v>
      </c>
      <c r="N55" s="8">
        <f>VLOOKUP($B55,AgeCalc!$C$4:$V$300,14,FALSE)</f>
        <v>0</v>
      </c>
      <c r="O55" s="8">
        <f>VLOOKUP($B55,AgeCalc!$C$4:$V$300,15,FALSE)</f>
        <v>0</v>
      </c>
      <c r="P55" s="8">
        <f>VLOOKUP($B55,AgeCalc!$C$4:$V$300,16,FALSE)</f>
        <v>0</v>
      </c>
      <c r="Q55" s="8">
        <f>VLOOKUP($B55,AgeCalc!$C$4:$V$300,17,FALSE)</f>
        <v>0</v>
      </c>
      <c r="R55" s="8">
        <f>VLOOKUP($B55,AgeCalc!$C$4:$V$300,18,FALSE)</f>
        <v>0</v>
      </c>
      <c r="S55" s="6"/>
      <c r="T55" s="4">
        <f t="shared" si="7"/>
        <v>77</v>
      </c>
      <c r="U55" s="4">
        <f t="shared" si="8"/>
        <v>77</v>
      </c>
      <c r="V55" s="5">
        <v>53</v>
      </c>
      <c r="W55">
        <f>X55+Y55</f>
        <v>10</v>
      </c>
      <c r="X55" s="19">
        <f t="shared" si="3"/>
        <v>10</v>
      </c>
      <c r="Y55" s="7">
        <f t="shared" si="4"/>
        <v>0</v>
      </c>
      <c r="Z55" s="7">
        <f t="shared" si="5"/>
        <v>7</v>
      </c>
      <c r="AA55" s="40">
        <f t="shared" si="6"/>
        <v>11</v>
      </c>
      <c r="AB55" s="7">
        <v>0</v>
      </c>
    </row>
    <row r="56" spans="1:28" ht="14.1" customHeight="1">
      <c r="A56" s="5">
        <v>54</v>
      </c>
      <c r="B56" s="7" t="s">
        <v>97</v>
      </c>
      <c r="C56" s="8" t="str">
        <f>VLOOKUP($B56,AgeCalc!$C$4:$V$300,7,FALSE)</f>
        <v>40 - 44</v>
      </c>
      <c r="D56" s="95"/>
      <c r="E56" s="44"/>
      <c r="F56" s="6"/>
      <c r="G56" s="18"/>
      <c r="H56" s="8">
        <f>VLOOKUP($B56,AgeCalc!$C$4:$V$300,8,FALSE)</f>
        <v>0</v>
      </c>
      <c r="I56" s="8">
        <f>VLOOKUP($B56,AgeCalc!$C$4:$V$300,9,FALSE)</f>
        <v>0</v>
      </c>
      <c r="J56" s="8">
        <f>VLOOKUP($B56,AgeCalc!$C$4:$V$300,10,FALSE)</f>
        <v>0</v>
      </c>
      <c r="K56" s="8">
        <f>VLOOKUP($B56,AgeCalc!$C$4:$V$300,11,FALSE)</f>
        <v>32</v>
      </c>
      <c r="L56" s="8">
        <f>VLOOKUP($B56,AgeCalc!$C$4:$V$300,12,FALSE)</f>
        <v>0</v>
      </c>
      <c r="M56" s="8">
        <f>VLOOKUP($B56,AgeCalc!$C$4:$V$300,13,FALSE)</f>
        <v>0</v>
      </c>
      <c r="N56" s="8">
        <f>VLOOKUP($B56,AgeCalc!$C$4:$V$300,14,FALSE)</f>
        <v>0</v>
      </c>
      <c r="O56" s="8">
        <f>VLOOKUP($B56,AgeCalc!$C$4:$V$300,15,FALSE)</f>
        <v>45</v>
      </c>
      <c r="P56" s="8">
        <f>VLOOKUP($B56,AgeCalc!$C$4:$V$300,16,FALSE)</f>
        <v>0</v>
      </c>
      <c r="Q56" s="8">
        <f>VLOOKUP($B56,AgeCalc!$C$4:$V$300,17,FALSE)</f>
        <v>0</v>
      </c>
      <c r="R56" s="8">
        <f>VLOOKUP($B56,AgeCalc!$C$4:$V$300,18,FALSE)</f>
        <v>0</v>
      </c>
      <c r="S56" s="6"/>
      <c r="T56" s="4">
        <f t="shared" si="7"/>
        <v>77</v>
      </c>
      <c r="U56" s="4">
        <f t="shared" si="8"/>
        <v>77</v>
      </c>
      <c r="V56" s="5">
        <v>54</v>
      </c>
      <c r="W56">
        <f t="shared" si="2"/>
        <v>10</v>
      </c>
      <c r="X56" s="19">
        <f t="shared" si="3"/>
        <v>10</v>
      </c>
      <c r="Y56" s="7">
        <f t="shared" si="4"/>
        <v>0</v>
      </c>
      <c r="Z56" s="7">
        <f t="shared" si="5"/>
        <v>7</v>
      </c>
      <c r="AA56" s="40">
        <f t="shared" si="6"/>
        <v>11</v>
      </c>
      <c r="AB56" s="7">
        <v>0</v>
      </c>
    </row>
    <row r="57" spans="1:28" ht="14.1" customHeight="1">
      <c r="A57" s="5">
        <v>55</v>
      </c>
      <c r="B57" s="7" t="s">
        <v>493</v>
      </c>
      <c r="C57" s="8" t="str">
        <f>VLOOKUP($B57,AgeCalc!$C$4:$V$300,7,FALSE)</f>
        <v>50 - 54</v>
      </c>
      <c r="D57" s="95"/>
      <c r="E57" s="44"/>
      <c r="F57" s="6"/>
      <c r="G57" s="18"/>
      <c r="H57" s="8">
        <f>VLOOKUP($B57,AgeCalc!$C$4:$V$300,8,FALSE)</f>
        <v>11</v>
      </c>
      <c r="I57" s="8">
        <f>VLOOKUP($B57,AgeCalc!$C$4:$V$300,9,FALSE)</f>
        <v>16</v>
      </c>
      <c r="J57" s="8">
        <f>VLOOKUP($B57,AgeCalc!$C$4:$V$300,10,FALSE)</f>
        <v>28</v>
      </c>
      <c r="K57" s="8">
        <f>VLOOKUP($B57,AgeCalc!$C$4:$V$300,11,FALSE)</f>
        <v>0</v>
      </c>
      <c r="L57" s="8">
        <f>VLOOKUP($B57,AgeCalc!$C$4:$V$300,12,FALSE)</f>
        <v>18</v>
      </c>
      <c r="M57" s="8">
        <f>VLOOKUP($B57,AgeCalc!$C$4:$V$300,13,FALSE)</f>
        <v>0</v>
      </c>
      <c r="N57" s="8">
        <f>VLOOKUP($B57,AgeCalc!$C$4:$V$300,14,FALSE)</f>
        <v>0</v>
      </c>
      <c r="O57" s="8">
        <f>VLOOKUP($B57,AgeCalc!$C$4:$V$300,15,FALSE)</f>
        <v>0</v>
      </c>
      <c r="P57" s="8">
        <f>VLOOKUP($B57,AgeCalc!$C$4:$V$300,16,FALSE)</f>
        <v>0</v>
      </c>
      <c r="Q57" s="8">
        <f>VLOOKUP($B57,AgeCalc!$C$4:$V$300,17,FALSE)</f>
        <v>0</v>
      </c>
      <c r="R57" s="8">
        <f>VLOOKUP($B57,AgeCalc!$C$4:$V$300,18,FALSE)</f>
        <v>0</v>
      </c>
      <c r="S57" s="6"/>
      <c r="T57" s="4">
        <f t="shared" si="7"/>
        <v>73</v>
      </c>
      <c r="U57" s="4">
        <f t="shared" si="8"/>
        <v>73</v>
      </c>
      <c r="V57" s="5">
        <v>55</v>
      </c>
      <c r="W57">
        <f t="shared" si="2"/>
        <v>10</v>
      </c>
      <c r="X57" s="19">
        <f t="shared" si="3"/>
        <v>10</v>
      </c>
      <c r="Y57" s="7">
        <f t="shared" si="4"/>
        <v>0</v>
      </c>
      <c r="Z57" s="7">
        <f t="shared" si="5"/>
        <v>7</v>
      </c>
      <c r="AA57" s="40">
        <f t="shared" si="6"/>
        <v>11</v>
      </c>
      <c r="AB57" s="7">
        <v>0</v>
      </c>
    </row>
    <row r="58" spans="1:28" ht="14.1" customHeight="1">
      <c r="A58" s="5">
        <v>56</v>
      </c>
      <c r="B58" s="7" t="s">
        <v>463</v>
      </c>
      <c r="C58" s="8" t="str">
        <f>VLOOKUP($B58,AgeCalc!$C$4:$V$300,7,FALSE)</f>
        <v>45 - 49</v>
      </c>
      <c r="D58" s="95"/>
      <c r="E58" s="44"/>
      <c r="F58" s="6"/>
      <c r="G58" s="18"/>
      <c r="H58" s="8">
        <f>VLOOKUP($B58,AgeCalc!$C$4:$V$300,8,FALSE)</f>
        <v>0</v>
      </c>
      <c r="I58" s="8">
        <f>VLOOKUP($B58,AgeCalc!$C$4:$V$300,9,FALSE)</f>
        <v>0</v>
      </c>
      <c r="J58" s="8">
        <f>VLOOKUP($B58,AgeCalc!$C$4:$V$300,10,FALSE)</f>
        <v>0</v>
      </c>
      <c r="K58" s="8">
        <f>VLOOKUP($B58,AgeCalc!$C$4:$V$300,11,FALSE)</f>
        <v>0</v>
      </c>
      <c r="L58" s="8">
        <f>VLOOKUP($B58,AgeCalc!$C$4:$V$300,12,FALSE)</f>
        <v>34</v>
      </c>
      <c r="M58" s="8">
        <f>VLOOKUP($B58,AgeCalc!$C$4:$V$300,13,FALSE)</f>
        <v>38</v>
      </c>
      <c r="N58" s="8">
        <f>VLOOKUP($B58,AgeCalc!$C$4:$V$300,14,FALSE)</f>
        <v>0</v>
      </c>
      <c r="O58" s="8">
        <f>VLOOKUP($B58,AgeCalc!$C$4:$V$300,15,FALSE)</f>
        <v>0</v>
      </c>
      <c r="P58" s="8">
        <f>VLOOKUP($B58,AgeCalc!$C$4:$V$300,16,FALSE)</f>
        <v>0</v>
      </c>
      <c r="Q58" s="8">
        <f>VLOOKUP($B58,AgeCalc!$C$4:$V$300,17,FALSE)</f>
        <v>0</v>
      </c>
      <c r="R58" s="8">
        <f>VLOOKUP($B58,AgeCalc!$C$4:$V$300,18,FALSE)</f>
        <v>0</v>
      </c>
      <c r="S58" s="6"/>
      <c r="T58" s="4">
        <f t="shared" si="7"/>
        <v>72</v>
      </c>
      <c r="U58" s="4">
        <f t="shared" si="8"/>
        <v>72</v>
      </c>
      <c r="V58" s="5">
        <v>56</v>
      </c>
      <c r="W58">
        <f t="shared" si="2"/>
        <v>10</v>
      </c>
      <c r="X58" s="19">
        <f t="shared" si="3"/>
        <v>10</v>
      </c>
      <c r="Y58" s="7">
        <f t="shared" si="4"/>
        <v>0</v>
      </c>
      <c r="Z58" s="7">
        <f t="shared" si="5"/>
        <v>7</v>
      </c>
      <c r="AA58" s="40">
        <f t="shared" si="6"/>
        <v>11</v>
      </c>
      <c r="AB58" s="7">
        <v>0</v>
      </c>
    </row>
    <row r="59" spans="1:28" ht="14.1" customHeight="1">
      <c r="A59" s="5">
        <v>57</v>
      </c>
      <c r="B59" s="7" t="s">
        <v>802</v>
      </c>
      <c r="C59" s="8" t="str">
        <f>VLOOKUP($B59,AgeCalc!$C$4:$V$300,7,FALSE)</f>
        <v>16 - 39</v>
      </c>
      <c r="D59" s="95"/>
      <c r="E59" s="44">
        <v>5</v>
      </c>
      <c r="F59" s="6">
        <v>22</v>
      </c>
      <c r="G59" s="8"/>
      <c r="H59" s="8">
        <f>VLOOKUP($B59,AgeCalc!$C$4:$V$300,8,FALSE)</f>
        <v>0</v>
      </c>
      <c r="I59" s="8">
        <f>VLOOKUP($B59,AgeCalc!$C$4:$V$300,9,FALSE)</f>
        <v>0</v>
      </c>
      <c r="J59" s="8">
        <f>VLOOKUP($B59,AgeCalc!$C$4:$V$300,10,FALSE)</f>
        <v>0</v>
      </c>
      <c r="K59" s="8">
        <f>VLOOKUP($B59,AgeCalc!$C$4:$V$300,11,FALSE)</f>
        <v>0</v>
      </c>
      <c r="L59" s="8">
        <f>VLOOKUP($B59,AgeCalc!$C$4:$V$300,12,FALSE)</f>
        <v>22</v>
      </c>
      <c r="M59" s="8">
        <f>VLOOKUP($B59,AgeCalc!$C$4:$V$300,13,FALSE)</f>
        <v>0</v>
      </c>
      <c r="N59" s="8">
        <f>VLOOKUP($B59,AgeCalc!$C$4:$V$300,14,FALSE)</f>
        <v>22</v>
      </c>
      <c r="O59" s="8">
        <f>VLOOKUP($B59,AgeCalc!$C$4:$V$300,15,FALSE)</f>
        <v>0</v>
      </c>
      <c r="P59" s="8">
        <f>VLOOKUP($B59,AgeCalc!$C$4:$V$300,16,FALSE)</f>
        <v>0</v>
      </c>
      <c r="Q59" s="8">
        <f>VLOOKUP($B59,AgeCalc!$C$4:$V$300,17,FALSE)</f>
        <v>0</v>
      </c>
      <c r="R59" s="8">
        <f>VLOOKUP($B59,AgeCalc!$C$4:$V$300,18,FALSE)</f>
        <v>0</v>
      </c>
      <c r="S59" s="6"/>
      <c r="T59" s="4">
        <f t="shared" si="7"/>
        <v>66</v>
      </c>
      <c r="U59" s="4">
        <f t="shared" si="8"/>
        <v>66</v>
      </c>
      <c r="V59" s="5">
        <v>57</v>
      </c>
      <c r="W59">
        <f t="shared" si="2"/>
        <v>10</v>
      </c>
      <c r="X59" s="19">
        <f t="shared" si="3"/>
        <v>10</v>
      </c>
      <c r="Y59" s="7">
        <f t="shared" si="4"/>
        <v>0</v>
      </c>
      <c r="Z59" s="7">
        <f t="shared" si="5"/>
        <v>7</v>
      </c>
      <c r="AA59" s="40">
        <f t="shared" si="6"/>
        <v>7</v>
      </c>
      <c r="AB59" s="7">
        <v>1</v>
      </c>
    </row>
    <row r="60" spans="1:28" ht="14.1" customHeight="1">
      <c r="A60" s="5">
        <v>58</v>
      </c>
      <c r="B60" s="7" t="s">
        <v>881</v>
      </c>
      <c r="C60" s="8" t="str">
        <f>VLOOKUP($B60,AgeCalc!$C$4:$V$300,7,FALSE)</f>
        <v>45 - 49</v>
      </c>
      <c r="D60" s="95"/>
      <c r="E60" s="44"/>
      <c r="F60" s="6"/>
      <c r="G60" s="18"/>
      <c r="H60" s="8">
        <f>VLOOKUP($B60,AgeCalc!$C$4:$V$300,8,FALSE)</f>
        <v>0</v>
      </c>
      <c r="I60" s="8">
        <f>VLOOKUP($B60,AgeCalc!$C$4:$V$300,9,FALSE)</f>
        <v>26</v>
      </c>
      <c r="J60" s="8">
        <f>VLOOKUP($B60,AgeCalc!$C$4:$V$300,10,FALSE)</f>
        <v>0</v>
      </c>
      <c r="K60" s="8">
        <f>VLOOKUP($B60,AgeCalc!$C$4:$V$300,11,FALSE)</f>
        <v>20</v>
      </c>
      <c r="L60" s="8">
        <f>VLOOKUP($B60,AgeCalc!$C$4:$V$300,12,FALSE)</f>
        <v>0</v>
      </c>
      <c r="M60" s="8">
        <f>VLOOKUP($B60,AgeCalc!$C$4:$V$300,13,FALSE)</f>
        <v>18</v>
      </c>
      <c r="N60" s="8">
        <f>VLOOKUP($B60,AgeCalc!$C$4:$V$300,14,FALSE)</f>
        <v>0</v>
      </c>
      <c r="O60" s="8">
        <f>VLOOKUP($B60,AgeCalc!$C$4:$V$300,15,FALSE)</f>
        <v>0</v>
      </c>
      <c r="P60" s="8">
        <f>VLOOKUP($B60,AgeCalc!$C$4:$V$300,16,FALSE)</f>
        <v>0</v>
      </c>
      <c r="Q60" s="8">
        <f>VLOOKUP($B60,AgeCalc!$C$4:$V$300,17,FALSE)</f>
        <v>0</v>
      </c>
      <c r="R60" s="8">
        <f>VLOOKUP($B60,AgeCalc!$C$4:$V$300,18,FALSE)</f>
        <v>0</v>
      </c>
      <c r="S60" s="6"/>
      <c r="T60" s="4">
        <f t="shared" si="7"/>
        <v>64</v>
      </c>
      <c r="U60" s="4">
        <f t="shared" si="8"/>
        <v>64</v>
      </c>
      <c r="V60" s="5">
        <v>58</v>
      </c>
      <c r="W60">
        <f t="shared" si="2"/>
        <v>10</v>
      </c>
      <c r="X60" s="19">
        <f t="shared" si="3"/>
        <v>10</v>
      </c>
      <c r="Y60" s="7">
        <f t="shared" si="4"/>
        <v>0</v>
      </c>
      <c r="Z60" s="7">
        <f t="shared" si="5"/>
        <v>7</v>
      </c>
      <c r="AA60" s="40">
        <f t="shared" si="6"/>
        <v>10</v>
      </c>
      <c r="AB60" s="7">
        <v>0</v>
      </c>
    </row>
    <row r="61" spans="1:28" ht="14.1" customHeight="1">
      <c r="A61" s="5">
        <v>59</v>
      </c>
      <c r="B61" s="7" t="s">
        <v>467</v>
      </c>
      <c r="C61" s="8" t="str">
        <f>VLOOKUP($B61,AgeCalc!$C$4:$V$300,7,FALSE)</f>
        <v>55 - 59</v>
      </c>
      <c r="D61" s="95"/>
      <c r="E61" s="44"/>
      <c r="F61" s="6"/>
      <c r="G61" s="18"/>
      <c r="H61" s="8">
        <f>VLOOKUP($B61,AgeCalc!$C$4:$V$300,8,FALSE)</f>
        <v>30</v>
      </c>
      <c r="I61" s="8">
        <f>VLOOKUP($B61,AgeCalc!$C$4:$V$300,9,FALSE)</f>
        <v>31</v>
      </c>
      <c r="J61" s="8">
        <f>VLOOKUP($B61,AgeCalc!$C$4:$V$300,10,FALSE)</f>
        <v>0</v>
      </c>
      <c r="K61" s="8">
        <f>VLOOKUP($B61,AgeCalc!$C$4:$V$300,11,FALSE)</f>
        <v>0</v>
      </c>
      <c r="L61" s="8">
        <f>VLOOKUP($B61,AgeCalc!$C$4:$V$300,12,FALSE)</f>
        <v>0</v>
      </c>
      <c r="M61" s="8">
        <f>VLOOKUP($B61,AgeCalc!$C$4:$V$300,13,FALSE)</f>
        <v>0</v>
      </c>
      <c r="N61" s="8">
        <f>VLOOKUP($B61,AgeCalc!$C$4:$V$300,14,FALSE)</f>
        <v>0</v>
      </c>
      <c r="O61" s="8">
        <f>VLOOKUP($B61,AgeCalc!$C$4:$V$300,15,FALSE)</f>
        <v>0</v>
      </c>
      <c r="P61" s="8">
        <f>VLOOKUP($B61,AgeCalc!$C$4:$V$300,16,FALSE)</f>
        <v>0</v>
      </c>
      <c r="Q61" s="8">
        <f>VLOOKUP($B61,AgeCalc!$C$4:$V$300,17,FALSE)</f>
        <v>0</v>
      </c>
      <c r="R61" s="8">
        <f>VLOOKUP($B61,AgeCalc!$C$4:$V$300,18,FALSE)</f>
        <v>0</v>
      </c>
      <c r="S61" s="6"/>
      <c r="T61" s="4">
        <f t="shared" si="7"/>
        <v>61</v>
      </c>
      <c r="U61" s="4">
        <f t="shared" si="8"/>
        <v>61</v>
      </c>
      <c r="V61" s="5">
        <v>59</v>
      </c>
      <c r="W61">
        <f t="shared" si="2"/>
        <v>10</v>
      </c>
      <c r="X61" s="19">
        <f t="shared" si="3"/>
        <v>10</v>
      </c>
      <c r="Y61" s="7">
        <f t="shared" si="4"/>
        <v>0</v>
      </c>
      <c r="Z61" s="7">
        <f t="shared" si="5"/>
        <v>7</v>
      </c>
      <c r="AA61" s="40">
        <f t="shared" si="6"/>
        <v>9</v>
      </c>
      <c r="AB61" s="7">
        <v>0</v>
      </c>
    </row>
    <row r="62" spans="1:28" ht="14.1" customHeight="1">
      <c r="A62" s="5">
        <v>60</v>
      </c>
      <c r="B62" s="7" t="s">
        <v>843</v>
      </c>
      <c r="C62" s="8" t="str">
        <f>VLOOKUP($B62,AgeCalc!$C$4:$V$300,7,FALSE)</f>
        <v>45 - 49</v>
      </c>
      <c r="D62" s="95"/>
      <c r="E62" s="44"/>
      <c r="F62" s="6"/>
      <c r="G62" s="18"/>
      <c r="H62" s="8">
        <f>VLOOKUP($B62,AgeCalc!$C$4:$V$300,8,FALSE)</f>
        <v>0</v>
      </c>
      <c r="I62" s="8">
        <f>VLOOKUP($B62,AgeCalc!$C$4:$V$300,9,FALSE)</f>
        <v>0</v>
      </c>
      <c r="J62" s="8">
        <f>VLOOKUP($B62,AgeCalc!$C$4:$V$300,10,FALSE)</f>
        <v>0</v>
      </c>
      <c r="K62" s="8">
        <f>VLOOKUP($B62,AgeCalc!$C$4:$V$300,11,FALSE)</f>
        <v>0</v>
      </c>
      <c r="L62" s="8">
        <f>VLOOKUP($B62,AgeCalc!$C$4:$V$300,12,FALSE)</f>
        <v>20</v>
      </c>
      <c r="M62" s="8">
        <f>VLOOKUP($B62,AgeCalc!$C$4:$V$300,13,FALSE)</f>
        <v>17</v>
      </c>
      <c r="N62" s="8">
        <f>VLOOKUP($B62,AgeCalc!$C$4:$V$300,14,FALSE)</f>
        <v>0</v>
      </c>
      <c r="O62" s="8">
        <f>VLOOKUP($B62,AgeCalc!$C$4:$V$300,15,FALSE)</f>
        <v>0</v>
      </c>
      <c r="P62" s="8">
        <f>VLOOKUP($B62,AgeCalc!$C$4:$V$300,16,FALSE)</f>
        <v>0</v>
      </c>
      <c r="Q62" s="8">
        <f>VLOOKUP($B62,AgeCalc!$C$4:$V$300,17,FALSE)</f>
        <v>23</v>
      </c>
      <c r="R62" s="8">
        <f>VLOOKUP($B62,AgeCalc!$C$4:$V$300,18,FALSE)</f>
        <v>0</v>
      </c>
      <c r="S62" s="6"/>
      <c r="T62" s="4">
        <f t="shared" si="7"/>
        <v>60</v>
      </c>
      <c r="U62" s="4">
        <f t="shared" si="8"/>
        <v>60</v>
      </c>
      <c r="V62" s="5">
        <v>60</v>
      </c>
      <c r="W62">
        <f t="shared" si="2"/>
        <v>10</v>
      </c>
      <c r="X62" s="19">
        <f t="shared" si="3"/>
        <v>10</v>
      </c>
      <c r="Y62" s="7">
        <f t="shared" si="4"/>
        <v>0</v>
      </c>
      <c r="Z62" s="7">
        <f t="shared" si="5"/>
        <v>7</v>
      </c>
      <c r="AA62" s="40">
        <f t="shared" si="6"/>
        <v>9</v>
      </c>
      <c r="AB62" s="7">
        <v>0</v>
      </c>
    </row>
    <row r="63" spans="1:28" ht="14.1" customHeight="1">
      <c r="A63" s="5">
        <v>61</v>
      </c>
      <c r="B63" s="7" t="s">
        <v>315</v>
      </c>
      <c r="C63" s="8" t="str">
        <f>VLOOKUP($B63,AgeCalc!$C$4:$V$300,7,FALSE)</f>
        <v>45 - 49</v>
      </c>
      <c r="D63" s="95"/>
      <c r="E63" s="44"/>
      <c r="F63" s="6"/>
      <c r="G63" s="18"/>
      <c r="H63" s="8">
        <f>VLOOKUP($B63,AgeCalc!$C$4:$V$300,8,FALSE)</f>
        <v>12</v>
      </c>
      <c r="I63" s="8">
        <f>VLOOKUP($B63,AgeCalc!$C$4:$V$300,9,FALSE)</f>
        <v>0</v>
      </c>
      <c r="J63" s="8">
        <f>VLOOKUP($B63,AgeCalc!$C$4:$V$300,10,FALSE)</f>
        <v>0</v>
      </c>
      <c r="K63" s="8">
        <f>VLOOKUP($B63,AgeCalc!$C$4:$V$300,11,FALSE)</f>
        <v>19</v>
      </c>
      <c r="L63" s="8">
        <f>VLOOKUP($B63,AgeCalc!$C$4:$V$300,12,FALSE)</f>
        <v>24</v>
      </c>
      <c r="M63" s="8">
        <f>VLOOKUP($B63,AgeCalc!$C$4:$V$300,13,FALSE)</f>
        <v>0</v>
      </c>
      <c r="N63" s="8">
        <f>VLOOKUP($B63,AgeCalc!$C$4:$V$300,14,FALSE)</f>
        <v>0</v>
      </c>
      <c r="O63" s="8">
        <f>VLOOKUP($B63,AgeCalc!$C$4:$V$300,15,FALSE)</f>
        <v>0</v>
      </c>
      <c r="P63" s="8">
        <f>VLOOKUP($B63,AgeCalc!$C$4:$V$300,16,FALSE)</f>
        <v>0</v>
      </c>
      <c r="Q63" s="8">
        <f>VLOOKUP($B63,AgeCalc!$C$4:$V$300,17,FALSE)</f>
        <v>0</v>
      </c>
      <c r="R63" s="8">
        <f>VLOOKUP($B63,AgeCalc!$C$4:$V$300,18,FALSE)</f>
        <v>0</v>
      </c>
      <c r="S63" s="6"/>
      <c r="T63" s="4">
        <f t="shared" si="7"/>
        <v>55</v>
      </c>
      <c r="U63" s="4">
        <f t="shared" si="8"/>
        <v>55</v>
      </c>
      <c r="V63" s="5">
        <v>61</v>
      </c>
      <c r="W63">
        <f t="shared" si="2"/>
        <v>10</v>
      </c>
      <c r="X63" s="19">
        <f t="shared" si="3"/>
        <v>10</v>
      </c>
      <c r="Y63" s="7">
        <f t="shared" si="4"/>
        <v>0</v>
      </c>
      <c r="Z63" s="7">
        <f t="shared" si="5"/>
        <v>7</v>
      </c>
      <c r="AA63" s="40">
        <f t="shared" si="6"/>
        <v>8</v>
      </c>
      <c r="AB63" s="7">
        <v>0</v>
      </c>
    </row>
    <row r="64" spans="1:28" ht="14.1" customHeight="1">
      <c r="A64" s="5">
        <v>62</v>
      </c>
      <c r="B64" s="7" t="s">
        <v>348</v>
      </c>
      <c r="C64" s="8" t="str">
        <f>VLOOKUP($B64,AgeCalc!$C$4:$V$300,7,FALSE)</f>
        <v>65+</v>
      </c>
      <c r="D64" s="95"/>
      <c r="E64" s="44">
        <v>10</v>
      </c>
      <c r="F64" s="6">
        <v>20</v>
      </c>
      <c r="G64" s="18"/>
      <c r="H64" s="8">
        <f>VLOOKUP($B64,AgeCalc!$C$4:$V$300,8,FALSE)</f>
        <v>0</v>
      </c>
      <c r="I64" s="8">
        <f>VLOOKUP($B64,AgeCalc!$C$4:$V$300,9,FALSE)</f>
        <v>0</v>
      </c>
      <c r="J64" s="8">
        <f>VLOOKUP($B64,AgeCalc!$C$4:$V$300,10,FALSE)</f>
        <v>0</v>
      </c>
      <c r="K64" s="8">
        <f>VLOOKUP($B64,AgeCalc!$C$4:$V$300,11,FALSE)</f>
        <v>0</v>
      </c>
      <c r="L64" s="8">
        <f>VLOOKUP($B64,AgeCalc!$C$4:$V$300,12,FALSE)</f>
        <v>0</v>
      </c>
      <c r="M64" s="8">
        <f>VLOOKUP($B64,AgeCalc!$C$4:$V$300,13,FALSE)</f>
        <v>13</v>
      </c>
      <c r="N64" s="8">
        <f>VLOOKUP($B64,AgeCalc!$C$4:$V$300,14,FALSE)</f>
        <v>0</v>
      </c>
      <c r="O64" s="8">
        <f>VLOOKUP($B64,AgeCalc!$C$4:$V$300,15,FALSE)</f>
        <v>0</v>
      </c>
      <c r="P64" s="8">
        <f>VLOOKUP($B64,AgeCalc!$C$4:$V$300,16,FALSE)</f>
        <v>0</v>
      </c>
      <c r="Q64" s="8">
        <f>VLOOKUP($B64,AgeCalc!$C$4:$V$300,17,FALSE)</f>
        <v>20</v>
      </c>
      <c r="R64" s="8">
        <f>VLOOKUP($B64,AgeCalc!$C$4:$V$300,18,FALSE)</f>
        <v>0</v>
      </c>
      <c r="S64" s="6"/>
      <c r="T64" s="4">
        <f t="shared" si="7"/>
        <v>53</v>
      </c>
      <c r="U64" s="4">
        <f t="shared" si="8"/>
        <v>53</v>
      </c>
      <c r="V64" s="5">
        <v>62</v>
      </c>
      <c r="W64">
        <f t="shared" si="2"/>
        <v>10</v>
      </c>
      <c r="X64" s="19">
        <f t="shared" si="3"/>
        <v>10</v>
      </c>
      <c r="Y64" s="7">
        <f t="shared" si="4"/>
        <v>0</v>
      </c>
      <c r="Z64" s="7">
        <f t="shared" si="5"/>
        <v>7</v>
      </c>
      <c r="AA64" s="40">
        <f t="shared" si="6"/>
        <v>5</v>
      </c>
      <c r="AB64" s="7">
        <v>0</v>
      </c>
    </row>
    <row r="65" spans="1:28" ht="14.1" customHeight="1">
      <c r="A65" s="5">
        <v>63</v>
      </c>
      <c r="B65" s="7" t="s">
        <v>968</v>
      </c>
      <c r="C65" s="8" t="str">
        <f>VLOOKUP($B65,AgeCalc!$C$4:$V$300,7,FALSE)</f>
        <v>16 - 34</v>
      </c>
      <c r="D65" s="95"/>
      <c r="E65" s="44"/>
      <c r="F65" s="6"/>
      <c r="G65" s="18"/>
      <c r="H65" s="8">
        <f>VLOOKUP($B65,AgeCalc!$C$4:$V$300,8,FALSE)</f>
        <v>0</v>
      </c>
      <c r="I65" s="8">
        <f>VLOOKUP($B65,AgeCalc!$C$4:$V$300,9,FALSE)</f>
        <v>46</v>
      </c>
      <c r="J65" s="8">
        <f>VLOOKUP($B65,AgeCalc!$C$4:$V$300,10,FALSE)</f>
        <v>0</v>
      </c>
      <c r="K65" s="8">
        <f>VLOOKUP($B65,AgeCalc!$C$4:$V$300,11,FALSE)</f>
        <v>0</v>
      </c>
      <c r="L65" s="8">
        <f>VLOOKUP($B65,AgeCalc!$C$4:$V$300,12,FALSE)</f>
        <v>0</v>
      </c>
      <c r="M65" s="8">
        <f>VLOOKUP($B65,AgeCalc!$C$4:$V$300,13,FALSE)</f>
        <v>0</v>
      </c>
      <c r="N65" s="8">
        <f>VLOOKUP($B65,AgeCalc!$C$4:$V$300,14,FALSE)</f>
        <v>0</v>
      </c>
      <c r="O65" s="8">
        <f>VLOOKUP($B65,AgeCalc!$C$4:$V$300,15,FALSE)</f>
        <v>0</v>
      </c>
      <c r="P65" s="8">
        <f>VLOOKUP($B65,AgeCalc!$C$4:$V$300,16,FALSE)</f>
        <v>0</v>
      </c>
      <c r="Q65" s="8">
        <f>VLOOKUP($B65,AgeCalc!$C$4:$V$300,17,FALSE)</f>
        <v>0</v>
      </c>
      <c r="R65" s="8">
        <f>VLOOKUP($B65,AgeCalc!$C$4:$V$300,18,FALSE)</f>
        <v>0</v>
      </c>
      <c r="S65" s="6"/>
      <c r="T65" s="4">
        <f t="shared" si="7"/>
        <v>46</v>
      </c>
      <c r="U65" s="4">
        <f t="shared" si="8"/>
        <v>46</v>
      </c>
      <c r="V65" s="5">
        <v>63</v>
      </c>
      <c r="W65">
        <f t="shared" si="2"/>
        <v>10</v>
      </c>
      <c r="X65" s="19">
        <f t="shared" si="3"/>
        <v>10</v>
      </c>
      <c r="Y65" s="7">
        <f t="shared" si="4"/>
        <v>0</v>
      </c>
      <c r="Z65" s="7">
        <f t="shared" si="5"/>
        <v>7</v>
      </c>
      <c r="AA65" s="40">
        <f t="shared" si="6"/>
        <v>7</v>
      </c>
      <c r="AB65" s="7">
        <v>0</v>
      </c>
    </row>
    <row r="66" spans="1:28" ht="14.1" customHeight="1">
      <c r="A66" s="5">
        <v>64</v>
      </c>
      <c r="B66" s="7" t="s">
        <v>876</v>
      </c>
      <c r="C66" s="8" t="str">
        <f>VLOOKUP($B66,AgeCalc!$C$4:$V$300,7,FALSE)</f>
        <v>45 - 49</v>
      </c>
      <c r="D66" s="95"/>
      <c r="E66" s="44"/>
      <c r="F66" s="6"/>
      <c r="G66" s="18"/>
      <c r="H66" s="8">
        <f>VLOOKUP($B66,AgeCalc!$C$4:$V$300,8,FALSE)</f>
        <v>0</v>
      </c>
      <c r="I66" s="8">
        <f>VLOOKUP($B66,AgeCalc!$C$4:$V$300,9,FALSE)</f>
        <v>0</v>
      </c>
      <c r="J66" s="8">
        <f>VLOOKUP($B66,AgeCalc!$C$4:$V$300,10,FALSE)</f>
        <v>0</v>
      </c>
      <c r="K66" s="8">
        <f>VLOOKUP($B66,AgeCalc!$C$4:$V$300,11,FALSE)</f>
        <v>0</v>
      </c>
      <c r="L66" s="8">
        <f>VLOOKUP($B66,AgeCalc!$C$4:$V$300,12,FALSE)</f>
        <v>0</v>
      </c>
      <c r="M66" s="8">
        <f>VLOOKUP($B66,AgeCalc!$C$4:$V$300,13,FALSE)</f>
        <v>15</v>
      </c>
      <c r="N66" s="8">
        <f>VLOOKUP($B66,AgeCalc!$C$4:$V$300,14,FALSE)</f>
        <v>0</v>
      </c>
      <c r="O66" s="8">
        <f>VLOOKUP($B66,AgeCalc!$C$4:$V$300,15,FALSE)</f>
        <v>0</v>
      </c>
      <c r="P66" s="8">
        <f>VLOOKUP($B66,AgeCalc!$C$4:$V$300,16,FALSE)</f>
        <v>0</v>
      </c>
      <c r="Q66" s="8">
        <f>VLOOKUP($B66,AgeCalc!$C$4:$V$300,17,FALSE)</f>
        <v>0</v>
      </c>
      <c r="R66" s="8">
        <f>VLOOKUP($B66,AgeCalc!$C$4:$V$300,18,FALSE)</f>
        <v>30</v>
      </c>
      <c r="S66" s="6"/>
      <c r="T66" s="4">
        <f t="shared" si="7"/>
        <v>45</v>
      </c>
      <c r="U66" s="4">
        <f t="shared" si="8"/>
        <v>45</v>
      </c>
      <c r="V66" s="5">
        <v>64</v>
      </c>
      <c r="W66">
        <f t="shared" si="2"/>
        <v>10</v>
      </c>
      <c r="X66" s="19">
        <f t="shared" si="3"/>
        <v>10</v>
      </c>
      <c r="Y66" s="7">
        <f t="shared" si="4"/>
        <v>0</v>
      </c>
      <c r="Z66" s="7">
        <f t="shared" si="5"/>
        <v>7</v>
      </c>
      <c r="AA66" s="40">
        <f t="shared" si="6"/>
        <v>7</v>
      </c>
      <c r="AB66" s="7">
        <v>0</v>
      </c>
    </row>
    <row r="67" spans="1:28" ht="14.1" customHeight="1">
      <c r="A67" s="5">
        <v>65</v>
      </c>
      <c r="B67" s="7" t="s">
        <v>1154</v>
      </c>
      <c r="C67" s="8" t="str">
        <f>VLOOKUP($B67,AgeCalc!$C$4:$V$300,7,FALSE)</f>
        <v>16 - 34</v>
      </c>
      <c r="D67" s="95"/>
      <c r="E67" s="44"/>
      <c r="F67" s="6"/>
      <c r="G67" s="18"/>
      <c r="H67" s="8">
        <f>VLOOKUP($B67,AgeCalc!$C$4:$V$300,8,FALSE)</f>
        <v>0</v>
      </c>
      <c r="I67" s="8">
        <f>VLOOKUP($B67,AgeCalc!$C$4:$V$300,9,FALSE)</f>
        <v>0</v>
      </c>
      <c r="J67" s="8">
        <f>VLOOKUP($B67,AgeCalc!$C$4:$V$300,10,FALSE)</f>
        <v>0</v>
      </c>
      <c r="K67" s="8">
        <f>VLOOKUP($B67,AgeCalc!$C$4:$V$300,11,FALSE)</f>
        <v>0</v>
      </c>
      <c r="L67" s="8">
        <f>VLOOKUP($B67,AgeCalc!$C$4:$V$300,12,FALSE)</f>
        <v>0</v>
      </c>
      <c r="M67" s="8">
        <f>VLOOKUP($B67,AgeCalc!$C$4:$V$300,13,FALSE)</f>
        <v>0</v>
      </c>
      <c r="N67" s="8">
        <f>VLOOKUP($B67,AgeCalc!$C$4:$V$300,14,FALSE)</f>
        <v>0</v>
      </c>
      <c r="O67" s="8">
        <f>VLOOKUP($B67,AgeCalc!$C$4:$V$300,15,FALSE)</f>
        <v>0</v>
      </c>
      <c r="P67" s="8">
        <f>VLOOKUP($B67,AgeCalc!$C$4:$V$300,16,FALSE)</f>
        <v>0</v>
      </c>
      <c r="Q67" s="8">
        <f>VLOOKUP($B67,AgeCalc!$C$4:$V$300,17,FALSE)</f>
        <v>0</v>
      </c>
      <c r="R67" s="8">
        <f>VLOOKUP($B67,AgeCalc!$C$4:$V$300,18,FALSE)</f>
        <v>43</v>
      </c>
      <c r="S67" s="6"/>
      <c r="T67" s="4">
        <f t="shared" ref="T67:T98" si="9">SUM(F67:S67)</f>
        <v>43</v>
      </c>
      <c r="U67" s="4">
        <f t="shared" ref="U67:U98" si="10">T67</f>
        <v>43</v>
      </c>
      <c r="V67" s="5">
        <v>65</v>
      </c>
      <c r="W67">
        <f t="shared" si="2"/>
        <v>10</v>
      </c>
      <c r="X67" s="19">
        <f t="shared" si="3"/>
        <v>10</v>
      </c>
      <c r="Y67" s="7">
        <f t="shared" si="4"/>
        <v>0</v>
      </c>
      <c r="Z67" s="7">
        <f t="shared" si="5"/>
        <v>7</v>
      </c>
      <c r="AA67" s="40">
        <f t="shared" si="6"/>
        <v>7</v>
      </c>
      <c r="AB67" s="7">
        <v>0</v>
      </c>
    </row>
    <row r="68" spans="1:28" ht="14.1" customHeight="1">
      <c r="A68" s="5">
        <v>66</v>
      </c>
      <c r="B68" s="7" t="s">
        <v>88</v>
      </c>
      <c r="C68" s="8" t="str">
        <f>VLOOKUP($B68,AgeCalc!$C$4:$V$300,7,FALSE)</f>
        <v>55 - 59</v>
      </c>
      <c r="D68" s="95"/>
      <c r="E68" s="44"/>
      <c r="F68" s="6"/>
      <c r="G68" s="18">
        <v>40</v>
      </c>
      <c r="H68" s="8">
        <f>VLOOKUP($B68,AgeCalc!$C$4:$V$300,8,FALSE)</f>
        <v>0</v>
      </c>
      <c r="I68" s="8">
        <f>VLOOKUP($B68,AgeCalc!$C$4:$V$300,9,FALSE)</f>
        <v>0</v>
      </c>
      <c r="J68" s="8">
        <f>VLOOKUP($B68,AgeCalc!$C$4:$V$300,10,FALSE)</f>
        <v>0</v>
      </c>
      <c r="K68" s="8">
        <f>VLOOKUP($B68,AgeCalc!$C$4:$V$300,11,FALSE)</f>
        <v>0</v>
      </c>
      <c r="L68" s="8">
        <f>VLOOKUP($B68,AgeCalc!$C$4:$V$300,12,FALSE)</f>
        <v>0</v>
      </c>
      <c r="M68" s="8">
        <f>VLOOKUP($B68,AgeCalc!$C$4:$V$300,13,FALSE)</f>
        <v>0</v>
      </c>
      <c r="N68" s="8">
        <f>VLOOKUP($B68,AgeCalc!$C$4:$V$300,14,FALSE)</f>
        <v>0</v>
      </c>
      <c r="O68" s="8">
        <f>VLOOKUP($B68,AgeCalc!$C$4:$V$300,15,FALSE)</f>
        <v>0</v>
      </c>
      <c r="P68" s="8">
        <f>VLOOKUP($B68,AgeCalc!$C$4:$V$300,16,FALSE)</f>
        <v>0</v>
      </c>
      <c r="Q68" s="8">
        <f>VLOOKUP($B68,AgeCalc!$C$4:$V$300,17,FALSE)</f>
        <v>0</v>
      </c>
      <c r="R68" s="8">
        <f>VLOOKUP($B68,AgeCalc!$C$4:$V$300,18,FALSE)</f>
        <v>0</v>
      </c>
      <c r="S68" s="6"/>
      <c r="T68" s="4">
        <f t="shared" si="9"/>
        <v>40</v>
      </c>
      <c r="U68" s="4">
        <f t="shared" si="10"/>
        <v>40</v>
      </c>
      <c r="V68" s="5">
        <v>66</v>
      </c>
      <c r="W68">
        <f t="shared" ref="W68:W131" si="11">X68+Y68</f>
        <v>11</v>
      </c>
      <c r="X68" s="19">
        <f t="shared" ref="X68:X131" si="12">COUNT(H68:Q68)</f>
        <v>10</v>
      </c>
      <c r="Y68" s="7">
        <f t="shared" ref="Y68:Y131" si="13">COUNT(G68)</f>
        <v>1</v>
      </c>
      <c r="Z68" s="7">
        <f t="shared" ref="Z68:Z131" si="14">IF(X68&gt;6,7,X68)</f>
        <v>7</v>
      </c>
      <c r="AA68" s="40">
        <f t="shared" ref="AA68:AA131" si="15">ROUNDUP(IF(SUM(H68:S68)&gt;0,(SUM(H68:S68)/Z68),0),0)</f>
        <v>0</v>
      </c>
      <c r="AB68" s="7">
        <v>0</v>
      </c>
    </row>
    <row r="69" spans="1:28" ht="14.1" customHeight="1">
      <c r="A69" s="5">
        <v>67</v>
      </c>
      <c r="B69" s="7" t="s">
        <v>464</v>
      </c>
      <c r="C69" s="8" t="str">
        <f>VLOOKUP($B69,AgeCalc!$C$4:$V$300,7,FALSE)</f>
        <v>55 - 59</v>
      </c>
      <c r="D69" s="95"/>
      <c r="E69" s="44"/>
      <c r="F69" s="6"/>
      <c r="G69" s="18"/>
      <c r="H69" s="8">
        <f>VLOOKUP($B69,AgeCalc!$C$4:$V$300,8,FALSE)</f>
        <v>0</v>
      </c>
      <c r="I69" s="8">
        <f>VLOOKUP($B69,AgeCalc!$C$4:$V$300,9,FALSE)</f>
        <v>0</v>
      </c>
      <c r="J69" s="8">
        <f>VLOOKUP($B69,AgeCalc!$C$4:$V$300,10,FALSE)</f>
        <v>0</v>
      </c>
      <c r="K69" s="8">
        <f>VLOOKUP($B69,AgeCalc!$C$4:$V$300,11,FALSE)</f>
        <v>0</v>
      </c>
      <c r="L69" s="8">
        <f>VLOOKUP($B69,AgeCalc!$C$4:$V$300,12,FALSE)</f>
        <v>0</v>
      </c>
      <c r="M69" s="8">
        <f>VLOOKUP($B69,AgeCalc!$C$4:$V$300,13,FALSE)</f>
        <v>40</v>
      </c>
      <c r="N69" s="8">
        <f>VLOOKUP($B69,AgeCalc!$C$4:$V$300,14,FALSE)</f>
        <v>0</v>
      </c>
      <c r="O69" s="8">
        <f>VLOOKUP($B69,AgeCalc!$C$4:$V$300,15,FALSE)</f>
        <v>0</v>
      </c>
      <c r="P69" s="8">
        <f>VLOOKUP($B69,AgeCalc!$C$4:$V$300,16,FALSE)</f>
        <v>0</v>
      </c>
      <c r="Q69" s="8">
        <f>VLOOKUP($B69,AgeCalc!$C$4:$V$300,17,FALSE)</f>
        <v>0</v>
      </c>
      <c r="R69" s="8">
        <f>VLOOKUP($B69,AgeCalc!$C$4:$V$300,18,FALSE)</f>
        <v>0</v>
      </c>
      <c r="S69" s="6"/>
      <c r="T69" s="4">
        <f t="shared" si="9"/>
        <v>40</v>
      </c>
      <c r="U69" s="4">
        <f t="shared" si="10"/>
        <v>40</v>
      </c>
      <c r="V69" s="5">
        <v>67</v>
      </c>
      <c r="W69">
        <f t="shared" si="11"/>
        <v>10</v>
      </c>
      <c r="X69" s="19">
        <f t="shared" si="12"/>
        <v>10</v>
      </c>
      <c r="Y69" s="7">
        <f t="shared" si="13"/>
        <v>0</v>
      </c>
      <c r="Z69" s="7">
        <f t="shared" si="14"/>
        <v>7</v>
      </c>
      <c r="AA69" s="40">
        <f t="shared" si="15"/>
        <v>6</v>
      </c>
      <c r="AB69" s="7">
        <v>0</v>
      </c>
    </row>
    <row r="70" spans="1:28" ht="14.1" customHeight="1">
      <c r="A70" s="5">
        <v>68</v>
      </c>
      <c r="B70" s="7" t="s">
        <v>284</v>
      </c>
      <c r="C70" s="8" t="str">
        <f>VLOOKUP($B70,AgeCalc!$C$4:$V$300,7,FALSE)</f>
        <v>55 - 59</v>
      </c>
      <c r="D70" s="95"/>
      <c r="E70" s="44"/>
      <c r="F70" s="6"/>
      <c r="G70" s="8">
        <v>40</v>
      </c>
      <c r="H70" s="8">
        <f>VLOOKUP($B70,AgeCalc!$C$4:$V$300,8,FALSE)</f>
        <v>0</v>
      </c>
      <c r="I70" s="8">
        <f>VLOOKUP($B70,AgeCalc!$C$4:$V$300,9,FALSE)</f>
        <v>0</v>
      </c>
      <c r="J70" s="8">
        <f>VLOOKUP($B70,AgeCalc!$C$4:$V$300,10,FALSE)</f>
        <v>0</v>
      </c>
      <c r="K70" s="8">
        <f>VLOOKUP($B70,AgeCalc!$C$4:$V$300,11,FALSE)</f>
        <v>0</v>
      </c>
      <c r="L70" s="8">
        <f>VLOOKUP($B70,AgeCalc!$C$4:$V$300,12,FALSE)</f>
        <v>0</v>
      </c>
      <c r="M70" s="8">
        <f>VLOOKUP($B70,AgeCalc!$C$4:$V$300,13,FALSE)</f>
        <v>0</v>
      </c>
      <c r="N70" s="8">
        <f>VLOOKUP($B70,AgeCalc!$C$4:$V$300,14,FALSE)</f>
        <v>0</v>
      </c>
      <c r="O70" s="8">
        <f>VLOOKUP($B70,AgeCalc!$C$4:$V$300,15,FALSE)</f>
        <v>0</v>
      </c>
      <c r="P70" s="8">
        <f>VLOOKUP($B70,AgeCalc!$C$4:$V$300,16,FALSE)</f>
        <v>0</v>
      </c>
      <c r="Q70" s="8">
        <f>VLOOKUP($B70,AgeCalc!$C$4:$V$300,17,FALSE)</f>
        <v>0</v>
      </c>
      <c r="R70" s="8">
        <f>VLOOKUP($B70,AgeCalc!$C$4:$V$300,18,FALSE)</f>
        <v>0</v>
      </c>
      <c r="S70" s="6"/>
      <c r="T70" s="4">
        <f t="shared" si="9"/>
        <v>40</v>
      </c>
      <c r="U70" s="4">
        <f t="shared" si="10"/>
        <v>40</v>
      </c>
      <c r="V70" s="5">
        <v>68</v>
      </c>
      <c r="W70">
        <f t="shared" si="11"/>
        <v>11</v>
      </c>
      <c r="X70" s="19">
        <f t="shared" si="12"/>
        <v>10</v>
      </c>
      <c r="Y70" s="7">
        <f t="shared" si="13"/>
        <v>1</v>
      </c>
      <c r="Z70" s="7">
        <f t="shared" si="14"/>
        <v>7</v>
      </c>
      <c r="AA70" s="40">
        <f t="shared" si="15"/>
        <v>0</v>
      </c>
      <c r="AB70" s="7">
        <v>1</v>
      </c>
    </row>
    <row r="71" spans="1:28" ht="14.1" customHeight="1">
      <c r="A71" s="5">
        <v>69</v>
      </c>
      <c r="B71" s="7" t="s">
        <v>327</v>
      </c>
      <c r="C71" s="8" t="str">
        <f>VLOOKUP($B71,AgeCalc!$C$4:$V$300,7,FALSE)</f>
        <v>16 - 39</v>
      </c>
      <c r="D71" s="95"/>
      <c r="E71" s="44"/>
      <c r="F71" s="6"/>
      <c r="G71" s="18"/>
      <c r="H71" s="8">
        <f>VLOOKUP($B71,AgeCalc!$C$4:$V$300,8,FALSE)</f>
        <v>0</v>
      </c>
      <c r="I71" s="8">
        <f>VLOOKUP($B71,AgeCalc!$C$4:$V$300,9,FALSE)</f>
        <v>0</v>
      </c>
      <c r="J71" s="8">
        <f>VLOOKUP($B71,AgeCalc!$C$4:$V$300,10,FALSE)</f>
        <v>0</v>
      </c>
      <c r="K71" s="8">
        <f>VLOOKUP($B71,AgeCalc!$C$4:$V$300,11,FALSE)</f>
        <v>0</v>
      </c>
      <c r="L71" s="8">
        <f>VLOOKUP($B71,AgeCalc!$C$4:$V$300,12,FALSE)</f>
        <v>0</v>
      </c>
      <c r="M71" s="8">
        <f>VLOOKUP($B71,AgeCalc!$C$4:$V$300,13,FALSE)</f>
        <v>0</v>
      </c>
      <c r="N71" s="8">
        <f>VLOOKUP($B71,AgeCalc!$C$4:$V$300,14,FALSE)</f>
        <v>0</v>
      </c>
      <c r="O71" s="8">
        <f>VLOOKUP($B71,AgeCalc!$C$4:$V$300,15,FALSE)</f>
        <v>0</v>
      </c>
      <c r="P71" s="8">
        <f>VLOOKUP($B71,AgeCalc!$C$4:$V$300,16,FALSE)</f>
        <v>0</v>
      </c>
      <c r="Q71" s="8">
        <f>VLOOKUP($B71,AgeCalc!$C$4:$V$300,17,FALSE)</f>
        <v>40</v>
      </c>
      <c r="R71" s="8">
        <f>VLOOKUP($B71,AgeCalc!$C$4:$V$300,18,FALSE)</f>
        <v>0</v>
      </c>
      <c r="S71" s="6"/>
      <c r="T71" s="4">
        <f t="shared" si="9"/>
        <v>40</v>
      </c>
      <c r="U71" s="4">
        <f t="shared" si="10"/>
        <v>40</v>
      </c>
      <c r="V71" s="5">
        <v>69</v>
      </c>
      <c r="W71">
        <f t="shared" si="11"/>
        <v>10</v>
      </c>
      <c r="X71" s="19">
        <f t="shared" si="12"/>
        <v>10</v>
      </c>
      <c r="Y71" s="7">
        <f t="shared" si="13"/>
        <v>0</v>
      </c>
      <c r="Z71" s="7">
        <f t="shared" si="14"/>
        <v>7</v>
      </c>
      <c r="AA71" s="40">
        <f t="shared" si="15"/>
        <v>6</v>
      </c>
      <c r="AB71" s="7">
        <v>0</v>
      </c>
    </row>
    <row r="72" spans="1:28" ht="14.1" customHeight="1">
      <c r="A72" s="5">
        <v>70</v>
      </c>
      <c r="B72" s="7" t="s">
        <v>251</v>
      </c>
      <c r="C72" s="8" t="str">
        <f>VLOOKUP($B72,AgeCalc!$C$4:$V$300,7,FALSE)</f>
        <v>50 - 54</v>
      </c>
      <c r="D72" s="95"/>
      <c r="E72" s="44"/>
      <c r="F72" s="6"/>
      <c r="G72" s="18"/>
      <c r="H72" s="8">
        <f>VLOOKUP($B72,AgeCalc!$C$4:$V$300,8,FALSE)</f>
        <v>13</v>
      </c>
      <c r="I72" s="8">
        <f>VLOOKUP($B72,AgeCalc!$C$4:$V$300,9,FALSE)</f>
        <v>0</v>
      </c>
      <c r="J72" s="8">
        <f>VLOOKUP($B72,AgeCalc!$C$4:$V$300,10,FALSE)</f>
        <v>0</v>
      </c>
      <c r="K72" s="8">
        <f>VLOOKUP($B72,AgeCalc!$C$4:$V$300,11,FALSE)</f>
        <v>0</v>
      </c>
      <c r="L72" s="8">
        <f>VLOOKUP($B72,AgeCalc!$C$4:$V$300,12,FALSE)</f>
        <v>0</v>
      </c>
      <c r="M72" s="8">
        <f>VLOOKUP($B72,AgeCalc!$C$4:$V$300,13,FALSE)</f>
        <v>25</v>
      </c>
      <c r="N72" s="8">
        <f>VLOOKUP($B72,AgeCalc!$C$4:$V$300,14,FALSE)</f>
        <v>0</v>
      </c>
      <c r="O72" s="8">
        <f>VLOOKUP($B72,AgeCalc!$C$4:$V$300,15,FALSE)</f>
        <v>0</v>
      </c>
      <c r="P72" s="8">
        <f>VLOOKUP($B72,AgeCalc!$C$4:$V$300,16,FALSE)</f>
        <v>0</v>
      </c>
      <c r="Q72" s="8">
        <f>VLOOKUP($B72,AgeCalc!$C$4:$V$300,17,FALSE)</f>
        <v>0</v>
      </c>
      <c r="R72" s="8">
        <f>VLOOKUP($B72,AgeCalc!$C$4:$V$300,18,FALSE)</f>
        <v>0</v>
      </c>
      <c r="S72" s="6"/>
      <c r="T72" s="4">
        <f t="shared" si="9"/>
        <v>38</v>
      </c>
      <c r="U72" s="4">
        <f t="shared" si="10"/>
        <v>38</v>
      </c>
      <c r="V72" s="5">
        <v>70</v>
      </c>
      <c r="W72">
        <f t="shared" si="11"/>
        <v>10</v>
      </c>
      <c r="X72" s="19">
        <f t="shared" si="12"/>
        <v>10</v>
      </c>
      <c r="Y72" s="7">
        <f t="shared" si="13"/>
        <v>0</v>
      </c>
      <c r="Z72" s="7">
        <f t="shared" si="14"/>
        <v>7</v>
      </c>
      <c r="AA72" s="40">
        <f t="shared" si="15"/>
        <v>6</v>
      </c>
      <c r="AB72" s="7">
        <v>0</v>
      </c>
    </row>
    <row r="73" spans="1:28" ht="14.1" customHeight="1">
      <c r="A73" s="5">
        <v>71</v>
      </c>
      <c r="B73" s="7" t="s">
        <v>1002</v>
      </c>
      <c r="C73" s="8" t="str">
        <f>VLOOKUP($B73,AgeCalc!$C$4:$V$300,7,FALSE)</f>
        <v>45 - 49</v>
      </c>
      <c r="D73" s="95"/>
      <c r="E73" s="44"/>
      <c r="F73" s="6"/>
      <c r="G73" s="18"/>
      <c r="H73" s="8">
        <f>VLOOKUP($B73,AgeCalc!$C$4:$V$300,8,FALSE)</f>
        <v>0</v>
      </c>
      <c r="I73" s="8">
        <f>VLOOKUP($B73,AgeCalc!$C$4:$V$300,9,FALSE)</f>
        <v>0</v>
      </c>
      <c r="J73" s="8">
        <f>VLOOKUP($B73,AgeCalc!$C$4:$V$300,10,FALSE)</f>
        <v>0</v>
      </c>
      <c r="K73" s="8">
        <f>VLOOKUP($B73,AgeCalc!$C$4:$V$300,11,FALSE)</f>
        <v>0</v>
      </c>
      <c r="L73" s="8">
        <f>VLOOKUP($B73,AgeCalc!$C$4:$V$300,12,FALSE)</f>
        <v>0</v>
      </c>
      <c r="M73" s="8">
        <f>VLOOKUP($B73,AgeCalc!$C$4:$V$300,13,FALSE)</f>
        <v>0</v>
      </c>
      <c r="N73" s="8">
        <f>VLOOKUP($B73,AgeCalc!$C$4:$V$300,14,FALSE)</f>
        <v>38</v>
      </c>
      <c r="O73" s="8">
        <f>VLOOKUP($B73,AgeCalc!$C$4:$V$300,15,FALSE)</f>
        <v>0</v>
      </c>
      <c r="P73" s="8">
        <f>VLOOKUP($B73,AgeCalc!$C$4:$V$300,16,FALSE)</f>
        <v>0</v>
      </c>
      <c r="Q73" s="8">
        <f>VLOOKUP($B73,AgeCalc!$C$4:$V$300,17,FALSE)</f>
        <v>0</v>
      </c>
      <c r="R73" s="8">
        <f>VLOOKUP($B73,AgeCalc!$C$4:$V$300,18,FALSE)</f>
        <v>0</v>
      </c>
      <c r="S73" s="6"/>
      <c r="T73" s="4">
        <f t="shared" si="9"/>
        <v>38</v>
      </c>
      <c r="U73" s="4">
        <f t="shared" si="10"/>
        <v>38</v>
      </c>
      <c r="V73" s="5">
        <v>71</v>
      </c>
      <c r="W73">
        <f t="shared" si="11"/>
        <v>10</v>
      </c>
      <c r="X73" s="19">
        <f t="shared" si="12"/>
        <v>10</v>
      </c>
      <c r="Y73" s="7">
        <f t="shared" si="13"/>
        <v>0</v>
      </c>
      <c r="Z73" s="7">
        <f t="shared" si="14"/>
        <v>7</v>
      </c>
      <c r="AA73" s="40">
        <f t="shared" si="15"/>
        <v>6</v>
      </c>
      <c r="AB73" s="7">
        <v>0</v>
      </c>
    </row>
    <row r="74" spans="1:28" ht="14.1" customHeight="1">
      <c r="A74" s="5">
        <v>72</v>
      </c>
      <c r="B74" s="7" t="s">
        <v>191</v>
      </c>
      <c r="C74" s="8" t="str">
        <f>VLOOKUP($B74,AgeCalc!$C$4:$V$300,7,FALSE)</f>
        <v>40 - 44</v>
      </c>
      <c r="D74" s="95"/>
      <c r="E74" s="44"/>
      <c r="F74" s="6"/>
      <c r="G74" s="57"/>
      <c r="H74" s="8">
        <f>VLOOKUP($B74,AgeCalc!$C$4:$V$300,8,FALSE)</f>
        <v>0</v>
      </c>
      <c r="I74" s="8">
        <f>VLOOKUP($B74,AgeCalc!$C$4:$V$300,9,FALSE)</f>
        <v>17</v>
      </c>
      <c r="J74" s="8">
        <f>VLOOKUP($B74,AgeCalc!$C$4:$V$300,10,FALSE)</f>
        <v>0</v>
      </c>
      <c r="K74" s="8">
        <f>VLOOKUP($B74,AgeCalc!$C$4:$V$300,11,FALSE)</f>
        <v>18</v>
      </c>
      <c r="L74" s="8">
        <f>VLOOKUP($B74,AgeCalc!$C$4:$V$300,12,FALSE)</f>
        <v>0</v>
      </c>
      <c r="M74" s="8">
        <f>VLOOKUP($B74,AgeCalc!$C$4:$V$300,13,FALSE)</f>
        <v>0</v>
      </c>
      <c r="N74" s="8">
        <f>VLOOKUP($B74,AgeCalc!$C$4:$V$300,14,FALSE)</f>
        <v>0</v>
      </c>
      <c r="O74" s="8">
        <f>VLOOKUP($B74,AgeCalc!$C$4:$V$300,15,FALSE)</f>
        <v>0</v>
      </c>
      <c r="P74" s="8">
        <f>VLOOKUP($B74,AgeCalc!$C$4:$V$300,16,FALSE)</f>
        <v>0</v>
      </c>
      <c r="Q74" s="8">
        <f>VLOOKUP($B74,AgeCalc!$C$4:$V$300,17,FALSE)</f>
        <v>0</v>
      </c>
      <c r="R74" s="8">
        <f>VLOOKUP($B74,AgeCalc!$C$4:$V$300,18,FALSE)</f>
        <v>0</v>
      </c>
      <c r="S74" s="6"/>
      <c r="T74" s="4">
        <f t="shared" si="9"/>
        <v>35</v>
      </c>
      <c r="U74" s="4">
        <f t="shared" si="10"/>
        <v>35</v>
      </c>
      <c r="V74" s="5">
        <v>72</v>
      </c>
      <c r="W74">
        <f t="shared" si="11"/>
        <v>10</v>
      </c>
      <c r="X74" s="19">
        <f t="shared" si="12"/>
        <v>10</v>
      </c>
      <c r="Y74" s="7">
        <f t="shared" si="13"/>
        <v>0</v>
      </c>
      <c r="Z74" s="7">
        <f t="shared" si="14"/>
        <v>7</v>
      </c>
      <c r="AA74" s="40">
        <f t="shared" si="15"/>
        <v>5</v>
      </c>
      <c r="AB74" s="7">
        <v>0</v>
      </c>
    </row>
    <row r="75" spans="1:28" ht="14.1" customHeight="1">
      <c r="A75" s="5">
        <v>73</v>
      </c>
      <c r="B75" s="61" t="s">
        <v>995</v>
      </c>
      <c r="C75" s="8" t="str">
        <f>VLOOKUP($B75,AgeCalc!$C$4:$V$300,7,FALSE)</f>
        <v>16 - 34</v>
      </c>
      <c r="D75" s="95"/>
      <c r="E75" s="44"/>
      <c r="F75" s="6"/>
      <c r="G75" s="18"/>
      <c r="H75" s="8">
        <f>VLOOKUP($B75,AgeCalc!$C$4:$V$300,8,FALSE)</f>
        <v>0</v>
      </c>
      <c r="I75" s="8">
        <f>VLOOKUP($B75,AgeCalc!$C$4:$V$300,9,FALSE)</f>
        <v>0</v>
      </c>
      <c r="J75" s="8">
        <f>VLOOKUP($B75,AgeCalc!$C$4:$V$300,10,FALSE)</f>
        <v>0</v>
      </c>
      <c r="K75" s="8">
        <f>VLOOKUP($B75,AgeCalc!$C$4:$V$300,11,FALSE)</f>
        <v>0</v>
      </c>
      <c r="L75" s="8">
        <f>VLOOKUP($B75,AgeCalc!$C$4:$V$300,12,FALSE)</f>
        <v>0</v>
      </c>
      <c r="M75" s="8">
        <f>VLOOKUP($B75,AgeCalc!$C$4:$V$300,13,FALSE)</f>
        <v>33</v>
      </c>
      <c r="N75" s="8">
        <f>VLOOKUP($B75,AgeCalc!$C$4:$V$300,14,FALSE)</f>
        <v>0</v>
      </c>
      <c r="O75" s="8">
        <f>VLOOKUP($B75,AgeCalc!$C$4:$V$300,15,FALSE)</f>
        <v>0</v>
      </c>
      <c r="P75" s="8">
        <f>VLOOKUP($B75,AgeCalc!$C$4:$V$300,16,FALSE)</f>
        <v>0</v>
      </c>
      <c r="Q75" s="8">
        <f>VLOOKUP($B75,AgeCalc!$C$4:$V$300,17,FALSE)</f>
        <v>0</v>
      </c>
      <c r="R75" s="8">
        <f>VLOOKUP($B75,AgeCalc!$C$4:$V$300,18,FALSE)</f>
        <v>0</v>
      </c>
      <c r="S75" s="6"/>
      <c r="T75" s="4">
        <f t="shared" si="9"/>
        <v>33</v>
      </c>
      <c r="U75" s="4">
        <f t="shared" si="10"/>
        <v>33</v>
      </c>
      <c r="V75" s="5">
        <v>73</v>
      </c>
      <c r="W75">
        <f t="shared" si="11"/>
        <v>10</v>
      </c>
      <c r="X75" s="19">
        <f t="shared" si="12"/>
        <v>10</v>
      </c>
      <c r="Y75" s="7">
        <f t="shared" si="13"/>
        <v>0</v>
      </c>
      <c r="Z75" s="7">
        <f t="shared" si="14"/>
        <v>7</v>
      </c>
      <c r="AA75" s="40">
        <f t="shared" si="15"/>
        <v>5</v>
      </c>
      <c r="AB75" s="7">
        <v>0</v>
      </c>
    </row>
    <row r="76" spans="1:28" ht="14.1" customHeight="1">
      <c r="A76" s="5">
        <v>74</v>
      </c>
      <c r="B76" s="7" t="s">
        <v>290</v>
      </c>
      <c r="C76" s="8" t="str">
        <f>VLOOKUP($B76,AgeCalc!$C$4:$V$300,7,FALSE)</f>
        <v>55 - 59</v>
      </c>
      <c r="D76" s="95"/>
      <c r="E76" s="44"/>
      <c r="F76" s="6"/>
      <c r="G76" s="18"/>
      <c r="H76" s="8">
        <f>VLOOKUP($B76,AgeCalc!$C$4:$V$300,8,FALSE)</f>
        <v>0</v>
      </c>
      <c r="I76" s="8">
        <f>VLOOKUP($B76,AgeCalc!$C$4:$V$300,9,FALSE)</f>
        <v>0</v>
      </c>
      <c r="J76" s="8">
        <f>VLOOKUP($B76,AgeCalc!$C$4:$V$300,10,FALSE)</f>
        <v>0</v>
      </c>
      <c r="K76" s="8">
        <f>VLOOKUP($B76,AgeCalc!$C$4:$V$300,11,FALSE)</f>
        <v>0</v>
      </c>
      <c r="L76" s="8">
        <f>VLOOKUP($B76,AgeCalc!$C$4:$V$300,12,FALSE)</f>
        <v>0</v>
      </c>
      <c r="M76" s="8">
        <f>VLOOKUP($B76,AgeCalc!$C$4:$V$300,13,FALSE)</f>
        <v>0</v>
      </c>
      <c r="N76" s="8">
        <f>VLOOKUP($B76,AgeCalc!$C$4:$V$300,14,FALSE)</f>
        <v>31</v>
      </c>
      <c r="O76" s="8">
        <f>VLOOKUP($B76,AgeCalc!$C$4:$V$300,15,FALSE)</f>
        <v>0</v>
      </c>
      <c r="P76" s="8">
        <f>VLOOKUP($B76,AgeCalc!$C$4:$V$300,16,FALSE)</f>
        <v>0</v>
      </c>
      <c r="Q76" s="8">
        <f>VLOOKUP($B76,AgeCalc!$C$4:$V$300,17,FALSE)</f>
        <v>0</v>
      </c>
      <c r="R76" s="8">
        <f>VLOOKUP($B76,AgeCalc!$C$4:$V$300,18,FALSE)</f>
        <v>0</v>
      </c>
      <c r="S76" s="6"/>
      <c r="T76" s="4">
        <f t="shared" si="9"/>
        <v>31</v>
      </c>
      <c r="U76" s="4">
        <f t="shared" si="10"/>
        <v>31</v>
      </c>
      <c r="V76" s="5">
        <v>74</v>
      </c>
      <c r="W76">
        <f t="shared" si="11"/>
        <v>10</v>
      </c>
      <c r="X76" s="19">
        <f t="shared" si="12"/>
        <v>10</v>
      </c>
      <c r="Y76" s="7">
        <f t="shared" si="13"/>
        <v>0</v>
      </c>
      <c r="Z76" s="7">
        <f t="shared" si="14"/>
        <v>7</v>
      </c>
      <c r="AA76" s="40">
        <f t="shared" si="15"/>
        <v>5</v>
      </c>
      <c r="AB76" s="7">
        <v>0</v>
      </c>
    </row>
    <row r="77" spans="1:28" ht="14.1" customHeight="1">
      <c r="A77" s="5">
        <v>75</v>
      </c>
      <c r="B77" s="7" t="s">
        <v>807</v>
      </c>
      <c r="C77" s="8" t="str">
        <f>VLOOKUP($B77,AgeCalc!$C$4:$V$300,7,FALSE)</f>
        <v>50 - 54</v>
      </c>
      <c r="D77" s="95"/>
      <c r="E77" s="44"/>
      <c r="F77" s="6"/>
      <c r="G77" s="18"/>
      <c r="H77" s="8">
        <f>VLOOKUP($B77,AgeCalc!$C$4:$V$300,8,FALSE)</f>
        <v>0</v>
      </c>
      <c r="I77" s="8">
        <f>VLOOKUP($B77,AgeCalc!$C$4:$V$300,9,FALSE)</f>
        <v>0</v>
      </c>
      <c r="J77" s="8">
        <f>VLOOKUP($B77,AgeCalc!$C$4:$V$300,10,FALSE)</f>
        <v>29</v>
      </c>
      <c r="K77" s="8">
        <f>VLOOKUP($B77,AgeCalc!$C$4:$V$300,11,FALSE)</f>
        <v>0</v>
      </c>
      <c r="L77" s="8">
        <f>VLOOKUP($B77,AgeCalc!$C$4:$V$300,12,FALSE)</f>
        <v>0</v>
      </c>
      <c r="M77" s="8">
        <f>VLOOKUP($B77,AgeCalc!$C$4:$V$300,13,FALSE)</f>
        <v>0</v>
      </c>
      <c r="N77" s="8">
        <f>VLOOKUP($B77,AgeCalc!$C$4:$V$300,14,FALSE)</f>
        <v>0</v>
      </c>
      <c r="O77" s="8">
        <f>VLOOKUP($B77,AgeCalc!$C$4:$V$300,15,FALSE)</f>
        <v>0</v>
      </c>
      <c r="P77" s="8">
        <f>VLOOKUP($B77,AgeCalc!$C$4:$V$300,16,FALSE)</f>
        <v>0</v>
      </c>
      <c r="Q77" s="8">
        <f>VLOOKUP($B77,AgeCalc!$C$4:$V$300,17,FALSE)</f>
        <v>0</v>
      </c>
      <c r="R77" s="8">
        <f>VLOOKUP($B77,AgeCalc!$C$4:$V$300,18,FALSE)</f>
        <v>0</v>
      </c>
      <c r="S77" s="6"/>
      <c r="T77" s="4">
        <f t="shared" si="9"/>
        <v>29</v>
      </c>
      <c r="U77" s="4">
        <f t="shared" si="10"/>
        <v>29</v>
      </c>
      <c r="V77" s="5">
        <v>75</v>
      </c>
      <c r="W77">
        <f t="shared" si="11"/>
        <v>10</v>
      </c>
      <c r="X77" s="19">
        <f t="shared" si="12"/>
        <v>10</v>
      </c>
      <c r="Y77" s="7">
        <f t="shared" si="13"/>
        <v>0</v>
      </c>
      <c r="Z77" s="7">
        <f t="shared" si="14"/>
        <v>7</v>
      </c>
      <c r="AA77" s="40">
        <f t="shared" si="15"/>
        <v>5</v>
      </c>
      <c r="AB77" s="7">
        <v>0</v>
      </c>
    </row>
    <row r="78" spans="1:28" ht="14.1" customHeight="1">
      <c r="A78" s="5">
        <v>76</v>
      </c>
      <c r="B78" s="7" t="s">
        <v>110</v>
      </c>
      <c r="C78" s="8" t="str">
        <f>VLOOKUP($B78,AgeCalc!$C$4:$V$300,7,FALSE)</f>
        <v>50 - 54</v>
      </c>
      <c r="D78" s="95"/>
      <c r="E78" s="44"/>
      <c r="F78" s="6"/>
      <c r="G78" s="18"/>
      <c r="H78" s="8">
        <f>VLOOKUP($B78,AgeCalc!$C$4:$V$300,8,FALSE)</f>
        <v>0</v>
      </c>
      <c r="I78" s="8">
        <f>VLOOKUP($B78,AgeCalc!$C$4:$V$300,9,FALSE)</f>
        <v>0</v>
      </c>
      <c r="J78" s="8">
        <f>VLOOKUP($B78,AgeCalc!$C$4:$V$300,10,FALSE)</f>
        <v>0</v>
      </c>
      <c r="K78" s="8">
        <f>VLOOKUP($B78,AgeCalc!$C$4:$V$300,11,FALSE)</f>
        <v>0</v>
      </c>
      <c r="L78" s="8">
        <f>VLOOKUP($B78,AgeCalc!$C$4:$V$300,12,FALSE)</f>
        <v>0</v>
      </c>
      <c r="M78" s="8">
        <f>VLOOKUP($B78,AgeCalc!$C$4:$V$300,13,FALSE)</f>
        <v>0</v>
      </c>
      <c r="N78" s="8">
        <f>VLOOKUP($B78,AgeCalc!$C$4:$V$300,14,FALSE)</f>
        <v>0</v>
      </c>
      <c r="O78" s="8">
        <f>VLOOKUP($B78,AgeCalc!$C$4:$V$300,15,FALSE)</f>
        <v>0</v>
      </c>
      <c r="P78" s="8">
        <f>VLOOKUP($B78,AgeCalc!$C$4:$V$300,16,FALSE)</f>
        <v>0</v>
      </c>
      <c r="Q78" s="8">
        <f>VLOOKUP($B78,AgeCalc!$C$4:$V$300,17,FALSE)</f>
        <v>0</v>
      </c>
      <c r="R78" s="8">
        <f>VLOOKUP($B78,AgeCalc!$C$4:$V$300,18,FALSE)</f>
        <v>26</v>
      </c>
      <c r="S78" s="6"/>
      <c r="T78" s="4">
        <f t="shared" si="9"/>
        <v>26</v>
      </c>
      <c r="U78" s="4">
        <f t="shared" si="10"/>
        <v>26</v>
      </c>
      <c r="V78" s="5">
        <v>76</v>
      </c>
      <c r="W78">
        <f t="shared" si="11"/>
        <v>10</v>
      </c>
      <c r="X78" s="19">
        <f t="shared" si="12"/>
        <v>10</v>
      </c>
      <c r="Y78" s="7">
        <f t="shared" si="13"/>
        <v>0</v>
      </c>
      <c r="Z78" s="7">
        <f t="shared" si="14"/>
        <v>7</v>
      </c>
      <c r="AA78" s="40">
        <f t="shared" si="15"/>
        <v>4</v>
      </c>
      <c r="AB78" s="7">
        <v>0</v>
      </c>
    </row>
    <row r="79" spans="1:28" ht="14.1" customHeight="1">
      <c r="A79" s="5">
        <v>77</v>
      </c>
      <c r="B79" s="7" t="s">
        <v>826</v>
      </c>
      <c r="C79" s="8" t="str">
        <f>VLOOKUP($B79,AgeCalc!$C$4:$V$300,7,FALSE)</f>
        <v>45 - 49</v>
      </c>
      <c r="D79" s="95"/>
      <c r="E79" s="44"/>
      <c r="F79" s="6"/>
      <c r="G79" s="18"/>
      <c r="H79" s="8">
        <f>VLOOKUP($B79,AgeCalc!$C$4:$V$300,8,FALSE)</f>
        <v>0</v>
      </c>
      <c r="I79" s="8">
        <f>VLOOKUP($B79,AgeCalc!$C$4:$V$300,9,FALSE)</f>
        <v>0</v>
      </c>
      <c r="J79" s="8">
        <f>VLOOKUP($B79,AgeCalc!$C$4:$V$300,10,FALSE)</f>
        <v>0</v>
      </c>
      <c r="K79" s="8">
        <f>VLOOKUP($B79,AgeCalc!$C$4:$V$300,11,FALSE)</f>
        <v>0</v>
      </c>
      <c r="L79" s="8">
        <f>VLOOKUP($B79,AgeCalc!$C$4:$V$300,12,FALSE)</f>
        <v>0</v>
      </c>
      <c r="M79" s="8">
        <f>VLOOKUP($B79,AgeCalc!$C$4:$V$300,13,FALSE)</f>
        <v>0</v>
      </c>
      <c r="N79" s="8">
        <f>VLOOKUP($B79,AgeCalc!$C$4:$V$300,14,FALSE)</f>
        <v>0</v>
      </c>
      <c r="O79" s="8">
        <f>VLOOKUP($B79,AgeCalc!$C$4:$V$300,15,FALSE)</f>
        <v>0</v>
      </c>
      <c r="P79" s="8">
        <f>VLOOKUP($B79,AgeCalc!$C$4:$V$300,16,FALSE)</f>
        <v>0</v>
      </c>
      <c r="Q79" s="8">
        <f>VLOOKUP($B79,AgeCalc!$C$4:$V$300,17,FALSE)</f>
        <v>0</v>
      </c>
      <c r="R79" s="8">
        <f>VLOOKUP($B79,AgeCalc!$C$4:$V$300,18,FALSE)</f>
        <v>0</v>
      </c>
      <c r="S79" s="6"/>
      <c r="T79" s="4">
        <f t="shared" si="9"/>
        <v>0</v>
      </c>
      <c r="U79" s="4">
        <f t="shared" si="10"/>
        <v>0</v>
      </c>
      <c r="V79" s="5">
        <v>77</v>
      </c>
      <c r="W79">
        <f t="shared" si="11"/>
        <v>10</v>
      </c>
      <c r="X79" s="19">
        <f t="shared" si="12"/>
        <v>10</v>
      </c>
      <c r="Y79" s="7">
        <f t="shared" si="13"/>
        <v>0</v>
      </c>
      <c r="Z79" s="7">
        <f t="shared" si="14"/>
        <v>7</v>
      </c>
      <c r="AA79" s="40">
        <f t="shared" si="15"/>
        <v>0</v>
      </c>
      <c r="AB79" s="7">
        <v>0</v>
      </c>
    </row>
    <row r="80" spans="1:28" ht="14.1" customHeight="1">
      <c r="A80" s="5">
        <v>78</v>
      </c>
      <c r="B80" s="7" t="s">
        <v>84</v>
      </c>
      <c r="C80" s="8" t="str">
        <f>VLOOKUP($B80,AgeCalc!$C$4:$V$300,7,FALSE)</f>
        <v>50 - 54</v>
      </c>
      <c r="D80" s="95"/>
      <c r="E80" s="44"/>
      <c r="F80" s="6"/>
      <c r="G80" s="18"/>
      <c r="H80" s="8">
        <f>VLOOKUP($B80,AgeCalc!$C$4:$V$300,8,FALSE)</f>
        <v>0</v>
      </c>
      <c r="I80" s="8">
        <f>VLOOKUP($B80,AgeCalc!$C$4:$V$300,9,FALSE)</f>
        <v>0</v>
      </c>
      <c r="J80" s="8">
        <f>VLOOKUP($B80,AgeCalc!$C$4:$V$300,10,FALSE)</f>
        <v>0</v>
      </c>
      <c r="K80" s="8">
        <f>VLOOKUP($B80,AgeCalc!$C$4:$V$300,11,FALSE)</f>
        <v>0</v>
      </c>
      <c r="L80" s="8">
        <f>VLOOKUP($B80,AgeCalc!$C$4:$V$300,12,FALSE)</f>
        <v>0</v>
      </c>
      <c r="M80" s="8">
        <f>VLOOKUP($B80,AgeCalc!$C$4:$V$300,13,FALSE)</f>
        <v>0</v>
      </c>
      <c r="N80" s="8">
        <f>VLOOKUP($B80,AgeCalc!$C$4:$V$300,14,FALSE)</f>
        <v>0</v>
      </c>
      <c r="O80" s="8">
        <f>VLOOKUP($B80,AgeCalc!$C$4:$V$300,15,FALSE)</f>
        <v>0</v>
      </c>
      <c r="P80" s="8">
        <f>VLOOKUP($B80,AgeCalc!$C$4:$V$300,16,FALSE)</f>
        <v>0</v>
      </c>
      <c r="Q80" s="8">
        <f>VLOOKUP($B80,AgeCalc!$C$4:$V$300,17,FALSE)</f>
        <v>0</v>
      </c>
      <c r="R80" s="8">
        <f>VLOOKUP($B80,AgeCalc!$C$4:$V$300,18,FALSE)</f>
        <v>0</v>
      </c>
      <c r="S80" s="6"/>
      <c r="T80" s="4">
        <f t="shared" si="9"/>
        <v>0</v>
      </c>
      <c r="U80" s="4">
        <f t="shared" si="10"/>
        <v>0</v>
      </c>
      <c r="V80" s="5">
        <v>78</v>
      </c>
      <c r="W80">
        <f t="shared" si="11"/>
        <v>10</v>
      </c>
      <c r="X80" s="19">
        <f t="shared" si="12"/>
        <v>10</v>
      </c>
      <c r="Y80" s="7">
        <f t="shared" si="13"/>
        <v>0</v>
      </c>
      <c r="Z80" s="7">
        <f t="shared" si="14"/>
        <v>7</v>
      </c>
      <c r="AA80" s="40">
        <f t="shared" si="15"/>
        <v>0</v>
      </c>
      <c r="AB80" s="7">
        <v>0</v>
      </c>
    </row>
    <row r="81" spans="1:28" ht="14.1" customHeight="1">
      <c r="A81" s="5">
        <v>79</v>
      </c>
      <c r="B81" s="7" t="s">
        <v>489</v>
      </c>
      <c r="C81" s="8" t="str">
        <f>VLOOKUP($B81,AgeCalc!$C$4:$V$300,7,FALSE)</f>
        <v>40 - 44</v>
      </c>
      <c r="D81" s="95"/>
      <c r="E81" s="44"/>
      <c r="F81" s="6"/>
      <c r="G81" s="18"/>
      <c r="H81" s="8">
        <f>VLOOKUP($B81,AgeCalc!$C$4:$V$300,8,FALSE)</f>
        <v>0</v>
      </c>
      <c r="I81" s="8">
        <f>VLOOKUP($B81,AgeCalc!$C$4:$V$300,9,FALSE)</f>
        <v>0</v>
      </c>
      <c r="J81" s="8">
        <f>VLOOKUP($B81,AgeCalc!$C$4:$V$300,10,FALSE)</f>
        <v>0</v>
      </c>
      <c r="K81" s="8">
        <f>VLOOKUP($B81,AgeCalc!$C$4:$V$300,11,FALSE)</f>
        <v>0</v>
      </c>
      <c r="L81" s="8">
        <f>VLOOKUP($B81,AgeCalc!$C$4:$V$300,12,FALSE)</f>
        <v>0</v>
      </c>
      <c r="M81" s="8">
        <f>VLOOKUP($B81,AgeCalc!$C$4:$V$300,13,FALSE)</f>
        <v>0</v>
      </c>
      <c r="N81" s="8">
        <f>VLOOKUP($B81,AgeCalc!$C$4:$V$300,14,FALSE)</f>
        <v>0</v>
      </c>
      <c r="O81" s="8">
        <f>VLOOKUP($B81,AgeCalc!$C$4:$V$300,15,FALSE)</f>
        <v>0</v>
      </c>
      <c r="P81" s="8">
        <f>VLOOKUP($B81,AgeCalc!$C$4:$V$300,16,FALSE)</f>
        <v>0</v>
      </c>
      <c r="Q81" s="8">
        <f>VLOOKUP($B81,AgeCalc!$C$4:$V$300,17,FALSE)</f>
        <v>0</v>
      </c>
      <c r="R81" s="8">
        <f>VLOOKUP($B81,AgeCalc!$C$4:$V$300,18,FALSE)</f>
        <v>0</v>
      </c>
      <c r="S81" s="6"/>
      <c r="T81" s="4">
        <f t="shared" si="9"/>
        <v>0</v>
      </c>
      <c r="U81" s="4">
        <f t="shared" si="10"/>
        <v>0</v>
      </c>
      <c r="V81" s="5">
        <v>79</v>
      </c>
      <c r="W81">
        <f t="shared" si="11"/>
        <v>10</v>
      </c>
      <c r="X81" s="19">
        <f t="shared" si="12"/>
        <v>10</v>
      </c>
      <c r="Y81" s="7">
        <f t="shared" si="13"/>
        <v>0</v>
      </c>
      <c r="Z81" s="7">
        <f t="shared" si="14"/>
        <v>7</v>
      </c>
      <c r="AA81" s="40">
        <f t="shared" si="15"/>
        <v>0</v>
      </c>
      <c r="AB81" s="7">
        <v>0</v>
      </c>
    </row>
    <row r="82" spans="1:28" ht="14.1" customHeight="1">
      <c r="A82" s="5">
        <v>80</v>
      </c>
      <c r="B82" s="7" t="s">
        <v>337</v>
      </c>
      <c r="C82" s="8" t="str">
        <f>VLOOKUP($B82,AgeCalc!$C$4:$V$300,7,FALSE)</f>
        <v>16 - 39</v>
      </c>
      <c r="D82" s="95"/>
      <c r="E82" s="44"/>
      <c r="F82" s="6"/>
      <c r="G82" s="18"/>
      <c r="H82" s="8">
        <f>VLOOKUP($B82,AgeCalc!$C$4:$V$300,8,FALSE)</f>
        <v>0</v>
      </c>
      <c r="I82" s="8">
        <f>VLOOKUP($B82,AgeCalc!$C$4:$V$300,9,FALSE)</f>
        <v>0</v>
      </c>
      <c r="J82" s="8">
        <f>VLOOKUP($B82,AgeCalc!$C$4:$V$300,10,FALSE)</f>
        <v>0</v>
      </c>
      <c r="K82" s="8">
        <f>VLOOKUP($B82,AgeCalc!$C$4:$V$300,11,FALSE)</f>
        <v>0</v>
      </c>
      <c r="L82" s="8">
        <f>VLOOKUP($B82,AgeCalc!$C$4:$V$300,12,FALSE)</f>
        <v>0</v>
      </c>
      <c r="M82" s="8">
        <f>VLOOKUP($B82,AgeCalc!$C$4:$V$300,13,FALSE)</f>
        <v>0</v>
      </c>
      <c r="N82" s="8">
        <f>VLOOKUP($B82,AgeCalc!$C$4:$V$300,14,FALSE)</f>
        <v>0</v>
      </c>
      <c r="O82" s="8">
        <f>VLOOKUP($B82,AgeCalc!$C$4:$V$300,15,FALSE)</f>
        <v>0</v>
      </c>
      <c r="P82" s="8">
        <f>VLOOKUP($B82,AgeCalc!$C$4:$V$300,16,FALSE)</f>
        <v>0</v>
      </c>
      <c r="Q82" s="8">
        <f>VLOOKUP($B82,AgeCalc!$C$4:$V$300,17,FALSE)</f>
        <v>0</v>
      </c>
      <c r="R82" s="8">
        <f>VLOOKUP($B82,AgeCalc!$C$4:$V$300,18,FALSE)</f>
        <v>0</v>
      </c>
      <c r="S82" s="6"/>
      <c r="T82" s="4">
        <f t="shared" si="9"/>
        <v>0</v>
      </c>
      <c r="U82" s="4">
        <f t="shared" si="10"/>
        <v>0</v>
      </c>
      <c r="V82" s="5">
        <v>80</v>
      </c>
      <c r="W82">
        <f t="shared" si="11"/>
        <v>10</v>
      </c>
      <c r="X82" s="19">
        <f t="shared" si="12"/>
        <v>10</v>
      </c>
      <c r="Y82" s="7">
        <f t="shared" si="13"/>
        <v>0</v>
      </c>
      <c r="Z82" s="7">
        <f t="shared" si="14"/>
        <v>7</v>
      </c>
      <c r="AA82" s="40">
        <f t="shared" si="15"/>
        <v>0</v>
      </c>
      <c r="AB82" s="7">
        <v>0</v>
      </c>
    </row>
    <row r="83" spans="1:28" ht="14.1" customHeight="1">
      <c r="A83" s="5">
        <v>81</v>
      </c>
      <c r="B83" s="70" t="s">
        <v>892</v>
      </c>
      <c r="C83" s="8" t="str">
        <f>VLOOKUP($B83,AgeCalc!$C$4:$V$300,7,FALSE)</f>
        <v>16 - 39</v>
      </c>
      <c r="D83" s="95"/>
      <c r="E83" s="44"/>
      <c r="F83" s="6"/>
      <c r="G83" s="18"/>
      <c r="H83" s="8">
        <f>VLOOKUP($B83,AgeCalc!$C$4:$V$300,8,FALSE)</f>
        <v>0</v>
      </c>
      <c r="I83" s="8">
        <f>VLOOKUP($B83,AgeCalc!$C$4:$V$300,9,FALSE)</f>
        <v>0</v>
      </c>
      <c r="J83" s="8">
        <f>VLOOKUP($B83,AgeCalc!$C$4:$V$300,10,FALSE)</f>
        <v>0</v>
      </c>
      <c r="K83" s="8">
        <f>VLOOKUP($B83,AgeCalc!$C$4:$V$300,11,FALSE)</f>
        <v>0</v>
      </c>
      <c r="L83" s="8">
        <f>VLOOKUP($B83,AgeCalc!$C$4:$V$300,12,FALSE)</f>
        <v>0</v>
      </c>
      <c r="M83" s="8">
        <f>VLOOKUP($B83,AgeCalc!$C$4:$V$300,13,FALSE)</f>
        <v>0</v>
      </c>
      <c r="N83" s="8">
        <f>VLOOKUP($B83,AgeCalc!$C$4:$V$300,14,FALSE)</f>
        <v>0</v>
      </c>
      <c r="O83" s="8">
        <f>VLOOKUP($B83,AgeCalc!$C$4:$V$300,15,FALSE)</f>
        <v>0</v>
      </c>
      <c r="P83" s="8">
        <f>VLOOKUP($B83,AgeCalc!$C$4:$V$300,16,FALSE)</f>
        <v>0</v>
      </c>
      <c r="Q83" s="8">
        <f>VLOOKUP($B83,AgeCalc!$C$4:$V$300,17,FALSE)</f>
        <v>0</v>
      </c>
      <c r="R83" s="8">
        <f>VLOOKUP($B83,AgeCalc!$C$4:$V$300,18,FALSE)</f>
        <v>0</v>
      </c>
      <c r="S83" s="6"/>
      <c r="T83" s="4">
        <f t="shared" si="9"/>
        <v>0</v>
      </c>
      <c r="U83" s="4">
        <f t="shared" si="10"/>
        <v>0</v>
      </c>
      <c r="V83" s="5">
        <v>81</v>
      </c>
      <c r="W83">
        <f t="shared" si="11"/>
        <v>10</v>
      </c>
      <c r="X83" s="19">
        <f t="shared" si="12"/>
        <v>10</v>
      </c>
      <c r="Y83" s="7">
        <f t="shared" si="13"/>
        <v>0</v>
      </c>
      <c r="Z83" s="7">
        <f t="shared" si="14"/>
        <v>7</v>
      </c>
      <c r="AA83" s="40">
        <f t="shared" si="15"/>
        <v>0</v>
      </c>
      <c r="AB83" s="7">
        <v>0</v>
      </c>
    </row>
    <row r="84" spans="1:28" ht="14.1" customHeight="1">
      <c r="A84" s="5">
        <v>82</v>
      </c>
      <c r="B84" s="7" t="s">
        <v>98</v>
      </c>
      <c r="C84" s="8" t="str">
        <f>VLOOKUP($B84,AgeCalc!$C$4:$V$300,7,FALSE)</f>
        <v>50 - 54</v>
      </c>
      <c r="D84" s="95"/>
      <c r="E84" s="44"/>
      <c r="F84" s="6"/>
      <c r="G84" s="18"/>
      <c r="H84" s="8">
        <f>VLOOKUP($B84,AgeCalc!$C$4:$V$300,8,FALSE)</f>
        <v>0</v>
      </c>
      <c r="I84" s="8">
        <f>VLOOKUP($B84,AgeCalc!$C$4:$V$300,9,FALSE)</f>
        <v>0</v>
      </c>
      <c r="J84" s="8">
        <f>VLOOKUP($B84,AgeCalc!$C$4:$V$300,10,FALSE)</f>
        <v>0</v>
      </c>
      <c r="K84" s="8">
        <f>VLOOKUP($B84,AgeCalc!$C$4:$V$300,11,FALSE)</f>
        <v>0</v>
      </c>
      <c r="L84" s="8">
        <f>VLOOKUP($B84,AgeCalc!$C$4:$V$300,12,FALSE)</f>
        <v>0</v>
      </c>
      <c r="M84" s="8">
        <f>VLOOKUP($B84,AgeCalc!$C$4:$V$300,13,FALSE)</f>
        <v>0</v>
      </c>
      <c r="N84" s="8">
        <f>VLOOKUP($B84,AgeCalc!$C$4:$V$300,14,FALSE)</f>
        <v>0</v>
      </c>
      <c r="O84" s="8">
        <f>VLOOKUP($B84,AgeCalc!$C$4:$V$300,15,FALSE)</f>
        <v>0</v>
      </c>
      <c r="P84" s="8">
        <f>VLOOKUP($B84,AgeCalc!$C$4:$V$300,16,FALSE)</f>
        <v>0</v>
      </c>
      <c r="Q84" s="8">
        <f>VLOOKUP($B84,AgeCalc!$C$4:$V$300,17,FALSE)</f>
        <v>0</v>
      </c>
      <c r="R84" s="8">
        <f>VLOOKUP($B84,AgeCalc!$C$4:$V$300,18,FALSE)</f>
        <v>0</v>
      </c>
      <c r="S84" s="6"/>
      <c r="T84" s="4">
        <f t="shared" si="9"/>
        <v>0</v>
      </c>
      <c r="U84" s="4">
        <f t="shared" si="10"/>
        <v>0</v>
      </c>
      <c r="V84" s="5">
        <v>82</v>
      </c>
      <c r="W84">
        <f t="shared" si="11"/>
        <v>10</v>
      </c>
      <c r="X84" s="19">
        <f t="shared" si="12"/>
        <v>10</v>
      </c>
      <c r="Y84" s="7">
        <f t="shared" si="13"/>
        <v>0</v>
      </c>
      <c r="Z84" s="7">
        <f t="shared" si="14"/>
        <v>7</v>
      </c>
      <c r="AA84" s="40">
        <f t="shared" si="15"/>
        <v>0</v>
      </c>
      <c r="AB84" s="7">
        <v>0</v>
      </c>
    </row>
    <row r="85" spans="1:28" ht="14.1" customHeight="1">
      <c r="A85" s="5">
        <v>83</v>
      </c>
      <c r="B85" s="7" t="s">
        <v>472</v>
      </c>
      <c r="C85" s="8" t="str">
        <f>VLOOKUP($B85,AgeCalc!$C$4:$V$300,7,FALSE)</f>
        <v>45 - 49</v>
      </c>
      <c r="D85" s="95"/>
      <c r="E85" s="44"/>
      <c r="F85" s="6"/>
      <c r="G85" s="18"/>
      <c r="H85" s="8">
        <f>VLOOKUP($B85,AgeCalc!$C$4:$V$300,8,FALSE)</f>
        <v>0</v>
      </c>
      <c r="I85" s="8">
        <f>VLOOKUP($B85,AgeCalc!$C$4:$V$300,9,FALSE)</f>
        <v>0</v>
      </c>
      <c r="J85" s="8">
        <f>VLOOKUP($B85,AgeCalc!$C$4:$V$300,10,FALSE)</f>
        <v>0</v>
      </c>
      <c r="K85" s="8">
        <f>VLOOKUP($B85,AgeCalc!$C$4:$V$300,11,FALSE)</f>
        <v>0</v>
      </c>
      <c r="L85" s="8">
        <f>VLOOKUP($B85,AgeCalc!$C$4:$V$300,12,FALSE)</f>
        <v>0</v>
      </c>
      <c r="M85" s="8">
        <f>VLOOKUP($B85,AgeCalc!$C$4:$V$300,13,FALSE)</f>
        <v>0</v>
      </c>
      <c r="N85" s="8">
        <f>VLOOKUP($B85,AgeCalc!$C$4:$V$300,14,FALSE)</f>
        <v>0</v>
      </c>
      <c r="O85" s="8">
        <f>VLOOKUP($B85,AgeCalc!$C$4:$V$300,15,FALSE)</f>
        <v>0</v>
      </c>
      <c r="P85" s="8">
        <f>VLOOKUP($B85,AgeCalc!$C$4:$V$300,16,FALSE)</f>
        <v>0</v>
      </c>
      <c r="Q85" s="8">
        <f>VLOOKUP($B85,AgeCalc!$C$4:$V$300,17,FALSE)</f>
        <v>0</v>
      </c>
      <c r="R85" s="8">
        <f>VLOOKUP($B85,AgeCalc!$C$4:$V$300,18,FALSE)</f>
        <v>0</v>
      </c>
      <c r="S85" s="6"/>
      <c r="T85" s="4">
        <f t="shared" si="9"/>
        <v>0</v>
      </c>
      <c r="U85" s="4">
        <f t="shared" si="10"/>
        <v>0</v>
      </c>
      <c r="V85" s="5">
        <v>83</v>
      </c>
      <c r="W85">
        <f t="shared" si="11"/>
        <v>10</v>
      </c>
      <c r="X85" s="19">
        <f t="shared" si="12"/>
        <v>10</v>
      </c>
      <c r="Y85" s="7">
        <f t="shared" si="13"/>
        <v>0</v>
      </c>
      <c r="Z85" s="7">
        <f t="shared" si="14"/>
        <v>7</v>
      </c>
      <c r="AA85" s="40">
        <f t="shared" si="15"/>
        <v>0</v>
      </c>
      <c r="AB85" s="7">
        <v>0</v>
      </c>
    </row>
    <row r="86" spans="1:28" ht="14.1" customHeight="1">
      <c r="A86" s="5">
        <v>84</v>
      </c>
      <c r="B86" s="7" t="s">
        <v>249</v>
      </c>
      <c r="C86" s="8" t="str">
        <f>VLOOKUP($B86,AgeCalc!$C$4:$V$300,7,FALSE)</f>
        <v>50 - 54</v>
      </c>
      <c r="D86" s="95"/>
      <c r="E86" s="44"/>
      <c r="F86" s="6"/>
      <c r="G86" s="18"/>
      <c r="H86" s="8">
        <f>VLOOKUP($B86,AgeCalc!$C$4:$V$300,8,FALSE)</f>
        <v>0</v>
      </c>
      <c r="I86" s="8">
        <f>VLOOKUP($B86,AgeCalc!$C$4:$V$300,9,FALSE)</f>
        <v>0</v>
      </c>
      <c r="J86" s="8">
        <f>VLOOKUP($B86,AgeCalc!$C$4:$V$300,10,FALSE)</f>
        <v>0</v>
      </c>
      <c r="K86" s="8">
        <f>VLOOKUP($B86,AgeCalc!$C$4:$V$300,11,FALSE)</f>
        <v>0</v>
      </c>
      <c r="L86" s="8">
        <f>VLOOKUP($B86,AgeCalc!$C$4:$V$300,12,FALSE)</f>
        <v>0</v>
      </c>
      <c r="M86" s="8">
        <f>VLOOKUP($B86,AgeCalc!$C$4:$V$300,13,FALSE)</f>
        <v>0</v>
      </c>
      <c r="N86" s="8">
        <f>VLOOKUP($B86,AgeCalc!$C$4:$V$300,14,FALSE)</f>
        <v>0</v>
      </c>
      <c r="O86" s="8">
        <f>VLOOKUP($B86,AgeCalc!$C$4:$V$300,15,FALSE)</f>
        <v>0</v>
      </c>
      <c r="P86" s="8">
        <f>VLOOKUP($B86,AgeCalc!$C$4:$V$300,16,FALSE)</f>
        <v>0</v>
      </c>
      <c r="Q86" s="8">
        <f>VLOOKUP($B86,AgeCalc!$C$4:$V$300,17,FALSE)</f>
        <v>0</v>
      </c>
      <c r="R86" s="8">
        <f>VLOOKUP($B86,AgeCalc!$C$4:$V$300,18,FALSE)</f>
        <v>0</v>
      </c>
      <c r="S86" s="6"/>
      <c r="T86" s="4">
        <f t="shared" si="9"/>
        <v>0</v>
      </c>
      <c r="U86" s="4">
        <f t="shared" si="10"/>
        <v>0</v>
      </c>
      <c r="V86" s="5">
        <v>84</v>
      </c>
      <c r="W86">
        <f t="shared" si="11"/>
        <v>10</v>
      </c>
      <c r="X86" s="19">
        <f t="shared" si="12"/>
        <v>10</v>
      </c>
      <c r="Y86" s="7">
        <f t="shared" si="13"/>
        <v>0</v>
      </c>
      <c r="Z86" s="7">
        <f t="shared" si="14"/>
        <v>7</v>
      </c>
      <c r="AA86" s="40">
        <f t="shared" si="15"/>
        <v>0</v>
      </c>
      <c r="AB86" s="7">
        <v>0</v>
      </c>
    </row>
    <row r="87" spans="1:28" ht="14.1" customHeight="1">
      <c r="A87" s="5">
        <v>85</v>
      </c>
      <c r="B87" s="7" t="s">
        <v>422</v>
      </c>
      <c r="C87" s="8" t="str">
        <f>VLOOKUP($B87,AgeCalc!$C$4:$V$300,7,FALSE)</f>
        <v>45 - 49</v>
      </c>
      <c r="D87" s="95"/>
      <c r="E87" s="44"/>
      <c r="F87" s="6"/>
      <c r="G87" s="18"/>
      <c r="H87" s="8">
        <f>VLOOKUP($B87,AgeCalc!$C$4:$V$300,8,FALSE)</f>
        <v>0</v>
      </c>
      <c r="I87" s="8">
        <f>VLOOKUP($B87,AgeCalc!$C$4:$V$300,9,FALSE)</f>
        <v>0</v>
      </c>
      <c r="J87" s="8">
        <f>VLOOKUP($B87,AgeCalc!$C$4:$V$300,10,FALSE)</f>
        <v>0</v>
      </c>
      <c r="K87" s="8">
        <f>VLOOKUP($B87,AgeCalc!$C$4:$V$300,11,FALSE)</f>
        <v>0</v>
      </c>
      <c r="L87" s="8">
        <f>VLOOKUP($B87,AgeCalc!$C$4:$V$300,12,FALSE)</f>
        <v>0</v>
      </c>
      <c r="M87" s="8">
        <f>VLOOKUP($B87,AgeCalc!$C$4:$V$300,13,FALSE)</f>
        <v>0</v>
      </c>
      <c r="N87" s="8">
        <f>VLOOKUP($B87,AgeCalc!$C$4:$V$300,14,FALSE)</f>
        <v>0</v>
      </c>
      <c r="O87" s="8">
        <f>VLOOKUP($B87,AgeCalc!$C$4:$V$300,15,FALSE)</f>
        <v>0</v>
      </c>
      <c r="P87" s="8">
        <f>VLOOKUP($B87,AgeCalc!$C$4:$V$300,16,FALSE)</f>
        <v>0</v>
      </c>
      <c r="Q87" s="8">
        <f>VLOOKUP($B87,AgeCalc!$C$4:$V$300,17,FALSE)</f>
        <v>0</v>
      </c>
      <c r="R87" s="8">
        <f>VLOOKUP($B87,AgeCalc!$C$4:$V$300,18,FALSE)</f>
        <v>0</v>
      </c>
      <c r="S87" s="6"/>
      <c r="T87" s="4">
        <f t="shared" si="9"/>
        <v>0</v>
      </c>
      <c r="U87" s="4">
        <f t="shared" si="10"/>
        <v>0</v>
      </c>
      <c r="V87" s="5">
        <v>85</v>
      </c>
      <c r="W87">
        <f t="shared" si="11"/>
        <v>10</v>
      </c>
      <c r="X87" s="19">
        <f t="shared" si="12"/>
        <v>10</v>
      </c>
      <c r="Y87" s="7">
        <f t="shared" si="13"/>
        <v>0</v>
      </c>
      <c r="Z87" s="7">
        <f t="shared" si="14"/>
        <v>7</v>
      </c>
      <c r="AA87" s="40">
        <f t="shared" si="15"/>
        <v>0</v>
      </c>
      <c r="AB87" s="7">
        <v>0</v>
      </c>
    </row>
    <row r="88" spans="1:28" ht="14.1" customHeight="1">
      <c r="A88" s="5">
        <v>86</v>
      </c>
      <c r="B88" s="7" t="s">
        <v>880</v>
      </c>
      <c r="C88" s="8" t="str">
        <f>VLOOKUP($B88,AgeCalc!$C$4:$V$300,7,FALSE)</f>
        <v>16 - 39</v>
      </c>
      <c r="D88" s="95"/>
      <c r="E88" s="44"/>
      <c r="F88" s="6"/>
      <c r="G88" s="18"/>
      <c r="H88" s="8">
        <f>VLOOKUP($B88,AgeCalc!$C$4:$V$300,8,FALSE)</f>
        <v>0</v>
      </c>
      <c r="I88" s="8">
        <f>VLOOKUP($B88,AgeCalc!$C$4:$V$300,9,FALSE)</f>
        <v>0</v>
      </c>
      <c r="J88" s="8">
        <f>VLOOKUP($B88,AgeCalc!$C$4:$V$300,10,FALSE)</f>
        <v>0</v>
      </c>
      <c r="K88" s="8">
        <f>VLOOKUP($B88,AgeCalc!$C$4:$V$300,11,FALSE)</f>
        <v>0</v>
      </c>
      <c r="L88" s="8">
        <f>VLOOKUP($B88,AgeCalc!$C$4:$V$300,12,FALSE)</f>
        <v>0</v>
      </c>
      <c r="M88" s="8">
        <f>VLOOKUP($B88,AgeCalc!$C$4:$V$300,13,FALSE)</f>
        <v>0</v>
      </c>
      <c r="N88" s="8">
        <f>VLOOKUP($B88,AgeCalc!$C$4:$V$300,14,FALSE)</f>
        <v>0</v>
      </c>
      <c r="O88" s="8">
        <f>VLOOKUP($B88,AgeCalc!$C$4:$V$300,15,FALSE)</f>
        <v>0</v>
      </c>
      <c r="P88" s="8">
        <f>VLOOKUP($B88,AgeCalc!$C$4:$V$300,16,FALSE)</f>
        <v>0</v>
      </c>
      <c r="Q88" s="8">
        <f>VLOOKUP($B88,AgeCalc!$C$4:$V$300,17,FALSE)</f>
        <v>0</v>
      </c>
      <c r="R88" s="8">
        <f>VLOOKUP($B88,AgeCalc!$C$4:$V$300,18,FALSE)</f>
        <v>0</v>
      </c>
      <c r="S88" s="6"/>
      <c r="T88" s="4">
        <f t="shared" si="9"/>
        <v>0</v>
      </c>
      <c r="U88" s="4">
        <f t="shared" si="10"/>
        <v>0</v>
      </c>
      <c r="V88" s="5">
        <v>86</v>
      </c>
      <c r="W88">
        <f t="shared" si="11"/>
        <v>10</v>
      </c>
      <c r="X88" s="19">
        <f t="shared" si="12"/>
        <v>10</v>
      </c>
      <c r="Y88" s="7">
        <f t="shared" si="13"/>
        <v>0</v>
      </c>
      <c r="Z88" s="7">
        <f t="shared" si="14"/>
        <v>7</v>
      </c>
      <c r="AA88" s="40">
        <f t="shared" si="15"/>
        <v>0</v>
      </c>
      <c r="AB88" s="7">
        <v>0</v>
      </c>
    </row>
    <row r="89" spans="1:28" ht="14.1" customHeight="1">
      <c r="A89" s="5">
        <v>87</v>
      </c>
      <c r="B89" s="7" t="s">
        <v>815</v>
      </c>
      <c r="C89" s="8" t="str">
        <f>VLOOKUP($B89,AgeCalc!$C$4:$V$300,7,FALSE)</f>
        <v>16 - 39</v>
      </c>
      <c r="D89" s="95"/>
      <c r="E89" s="44"/>
      <c r="F89" s="6"/>
      <c r="G89" s="18"/>
      <c r="H89" s="8">
        <f>VLOOKUP($B89,AgeCalc!$C$4:$V$300,8,FALSE)</f>
        <v>0</v>
      </c>
      <c r="I89" s="8">
        <f>VLOOKUP($B89,AgeCalc!$C$4:$V$300,9,FALSE)</f>
        <v>0</v>
      </c>
      <c r="J89" s="8">
        <f>VLOOKUP($B89,AgeCalc!$C$4:$V$300,10,FALSE)</f>
        <v>0</v>
      </c>
      <c r="K89" s="8">
        <f>VLOOKUP($B89,AgeCalc!$C$4:$V$300,11,FALSE)</f>
        <v>0</v>
      </c>
      <c r="L89" s="8">
        <f>VLOOKUP($B89,AgeCalc!$C$4:$V$300,12,FALSE)</f>
        <v>0</v>
      </c>
      <c r="M89" s="8">
        <f>VLOOKUP($B89,AgeCalc!$C$4:$V$300,13,FALSE)</f>
        <v>0</v>
      </c>
      <c r="N89" s="8">
        <f>VLOOKUP($B89,AgeCalc!$C$4:$V$300,14,FALSE)</f>
        <v>0</v>
      </c>
      <c r="O89" s="8">
        <f>VLOOKUP($B89,AgeCalc!$C$4:$V$300,15,FALSE)</f>
        <v>0</v>
      </c>
      <c r="P89" s="8">
        <f>VLOOKUP($B89,AgeCalc!$C$4:$V$300,16,FALSE)</f>
        <v>0</v>
      </c>
      <c r="Q89" s="8">
        <f>VLOOKUP($B89,AgeCalc!$C$4:$V$300,17,FALSE)</f>
        <v>0</v>
      </c>
      <c r="R89" s="8">
        <f>VLOOKUP($B89,AgeCalc!$C$4:$V$300,18,FALSE)</f>
        <v>0</v>
      </c>
      <c r="S89" s="6"/>
      <c r="T89" s="4">
        <f t="shared" si="9"/>
        <v>0</v>
      </c>
      <c r="U89" s="4">
        <f t="shared" si="10"/>
        <v>0</v>
      </c>
      <c r="V89" s="5">
        <v>87</v>
      </c>
      <c r="W89">
        <f t="shared" si="11"/>
        <v>10</v>
      </c>
      <c r="X89" s="19">
        <f t="shared" si="12"/>
        <v>10</v>
      </c>
      <c r="Y89" s="7">
        <f t="shared" si="13"/>
        <v>0</v>
      </c>
      <c r="Z89" s="7">
        <f t="shared" si="14"/>
        <v>7</v>
      </c>
      <c r="AA89" s="40">
        <f t="shared" si="15"/>
        <v>0</v>
      </c>
      <c r="AB89" s="7">
        <v>0</v>
      </c>
    </row>
    <row r="90" spans="1:28" ht="14.1" customHeight="1">
      <c r="A90" s="5">
        <v>88</v>
      </c>
      <c r="B90" s="7" t="s">
        <v>330</v>
      </c>
      <c r="C90" s="8" t="str">
        <f>VLOOKUP($B90,AgeCalc!$C$4:$V$300,7,FALSE)</f>
        <v>40 - 44</v>
      </c>
      <c r="D90" s="95"/>
      <c r="E90" s="44"/>
      <c r="F90" s="6"/>
      <c r="G90" s="18"/>
      <c r="H90" s="8">
        <f>VLOOKUP($B90,AgeCalc!$C$4:$V$300,8,FALSE)</f>
        <v>0</v>
      </c>
      <c r="I90" s="8">
        <f>VLOOKUP($B90,AgeCalc!$C$4:$V$300,9,FALSE)</f>
        <v>0</v>
      </c>
      <c r="J90" s="8">
        <f>VLOOKUP($B90,AgeCalc!$C$4:$V$300,10,FALSE)</f>
        <v>0</v>
      </c>
      <c r="K90" s="8">
        <f>VLOOKUP($B90,AgeCalc!$C$4:$V$300,11,FALSE)</f>
        <v>0</v>
      </c>
      <c r="L90" s="8">
        <f>VLOOKUP($B90,AgeCalc!$C$4:$V$300,12,FALSE)</f>
        <v>0</v>
      </c>
      <c r="M90" s="8">
        <f>VLOOKUP($B90,AgeCalc!$C$4:$V$300,13,FALSE)</f>
        <v>0</v>
      </c>
      <c r="N90" s="8">
        <f>VLOOKUP($B90,AgeCalc!$C$4:$V$300,14,FALSE)</f>
        <v>0</v>
      </c>
      <c r="O90" s="8">
        <f>VLOOKUP($B90,AgeCalc!$C$4:$V$300,15,FALSE)</f>
        <v>0</v>
      </c>
      <c r="P90" s="8">
        <f>VLOOKUP($B90,AgeCalc!$C$4:$V$300,16,FALSE)</f>
        <v>0</v>
      </c>
      <c r="Q90" s="8">
        <f>VLOOKUP($B90,AgeCalc!$C$4:$V$300,17,FALSE)</f>
        <v>0</v>
      </c>
      <c r="R90" s="8">
        <f>VLOOKUP($B90,AgeCalc!$C$4:$V$300,18,FALSE)</f>
        <v>0</v>
      </c>
      <c r="S90" s="6"/>
      <c r="T90" s="4">
        <f t="shared" si="9"/>
        <v>0</v>
      </c>
      <c r="U90" s="4">
        <f t="shared" si="10"/>
        <v>0</v>
      </c>
      <c r="V90" s="5">
        <v>88</v>
      </c>
      <c r="W90">
        <f>X90+Y90</f>
        <v>10</v>
      </c>
      <c r="X90" s="19">
        <f t="shared" si="12"/>
        <v>10</v>
      </c>
      <c r="Y90" s="7">
        <f t="shared" si="13"/>
        <v>0</v>
      </c>
      <c r="Z90" s="7">
        <f t="shared" si="14"/>
        <v>7</v>
      </c>
      <c r="AA90" s="40">
        <f t="shared" si="15"/>
        <v>0</v>
      </c>
      <c r="AB90" s="7">
        <v>0</v>
      </c>
    </row>
    <row r="91" spans="1:28" ht="14.1" customHeight="1">
      <c r="A91" s="5">
        <v>89</v>
      </c>
      <c r="B91" s="7" t="s">
        <v>283</v>
      </c>
      <c r="C91" s="8" t="str">
        <f>VLOOKUP($B91,AgeCalc!$C$4:$V$300,7,FALSE)</f>
        <v>60 - 64</v>
      </c>
      <c r="D91" s="95"/>
      <c r="E91" s="44"/>
      <c r="F91" s="6"/>
      <c r="G91" s="18"/>
      <c r="H91" s="8">
        <f>VLOOKUP($B91,AgeCalc!$C$4:$V$300,8,FALSE)</f>
        <v>0</v>
      </c>
      <c r="I91" s="8">
        <f>VLOOKUP($B91,AgeCalc!$C$4:$V$300,9,FALSE)</f>
        <v>0</v>
      </c>
      <c r="J91" s="8">
        <f>VLOOKUP($B91,AgeCalc!$C$4:$V$300,10,FALSE)</f>
        <v>0</v>
      </c>
      <c r="K91" s="8">
        <f>VLOOKUP($B91,AgeCalc!$C$4:$V$300,11,FALSE)</f>
        <v>0</v>
      </c>
      <c r="L91" s="8">
        <f>VLOOKUP($B91,AgeCalc!$C$4:$V$300,12,FALSE)</f>
        <v>0</v>
      </c>
      <c r="M91" s="8">
        <f>VLOOKUP($B91,AgeCalc!$C$4:$V$300,13,FALSE)</f>
        <v>0</v>
      </c>
      <c r="N91" s="8">
        <f>VLOOKUP($B91,AgeCalc!$C$4:$V$300,14,FALSE)</f>
        <v>0</v>
      </c>
      <c r="O91" s="8">
        <f>VLOOKUP($B91,AgeCalc!$C$4:$V$300,15,FALSE)</f>
        <v>0</v>
      </c>
      <c r="P91" s="8">
        <f>VLOOKUP($B91,AgeCalc!$C$4:$V$300,16,FALSE)</f>
        <v>0</v>
      </c>
      <c r="Q91" s="8">
        <f>VLOOKUP($B91,AgeCalc!$C$4:$V$300,17,FALSE)</f>
        <v>0</v>
      </c>
      <c r="R91" s="8">
        <f>VLOOKUP($B91,AgeCalc!$C$4:$V$300,18,FALSE)</f>
        <v>0</v>
      </c>
      <c r="S91" s="6"/>
      <c r="T91" s="4">
        <f t="shared" si="9"/>
        <v>0</v>
      </c>
      <c r="U91" s="4">
        <f t="shared" si="10"/>
        <v>0</v>
      </c>
      <c r="V91" s="5">
        <v>89</v>
      </c>
      <c r="W91">
        <f t="shared" si="11"/>
        <v>10</v>
      </c>
      <c r="X91" s="19">
        <f t="shared" si="12"/>
        <v>10</v>
      </c>
      <c r="Y91" s="7">
        <f t="shared" si="13"/>
        <v>0</v>
      </c>
      <c r="Z91" s="7">
        <f t="shared" si="14"/>
        <v>7</v>
      </c>
      <c r="AA91" s="40">
        <f t="shared" si="15"/>
        <v>0</v>
      </c>
      <c r="AB91" s="7">
        <v>0</v>
      </c>
    </row>
    <row r="92" spans="1:28" ht="14.1" customHeight="1">
      <c r="A92" s="5">
        <v>90</v>
      </c>
      <c r="B92" s="7" t="s">
        <v>99</v>
      </c>
      <c r="C92" s="8" t="str">
        <f>VLOOKUP($B92,AgeCalc!$C$4:$V$300,7,FALSE)</f>
        <v>45 - 49</v>
      </c>
      <c r="D92" s="95"/>
      <c r="E92" s="44"/>
      <c r="F92" s="6"/>
      <c r="G92" s="18"/>
      <c r="H92" s="8">
        <f>VLOOKUP($B92,AgeCalc!$C$4:$V$300,8,FALSE)</f>
        <v>0</v>
      </c>
      <c r="I92" s="8">
        <f>VLOOKUP($B92,AgeCalc!$C$4:$V$300,9,FALSE)</f>
        <v>0</v>
      </c>
      <c r="J92" s="8">
        <f>VLOOKUP($B92,AgeCalc!$C$4:$V$300,10,FALSE)</f>
        <v>0</v>
      </c>
      <c r="K92" s="8">
        <f>VLOOKUP($B92,AgeCalc!$C$4:$V$300,11,FALSE)</f>
        <v>0</v>
      </c>
      <c r="L92" s="8">
        <f>VLOOKUP($B92,AgeCalc!$C$4:$V$300,12,FALSE)</f>
        <v>0</v>
      </c>
      <c r="M92" s="8">
        <f>VLOOKUP($B92,AgeCalc!$C$4:$V$300,13,FALSE)</f>
        <v>0</v>
      </c>
      <c r="N92" s="8">
        <f>VLOOKUP($B92,AgeCalc!$C$4:$V$300,14,FALSE)</f>
        <v>0</v>
      </c>
      <c r="O92" s="8">
        <f>VLOOKUP($B92,AgeCalc!$C$4:$V$300,15,FALSE)</f>
        <v>0</v>
      </c>
      <c r="P92" s="8">
        <f>VLOOKUP($B92,AgeCalc!$C$4:$V$300,16,FALSE)</f>
        <v>0</v>
      </c>
      <c r="Q92" s="8">
        <f>VLOOKUP($B92,AgeCalc!$C$4:$V$300,17,FALSE)</f>
        <v>0</v>
      </c>
      <c r="R92" s="8">
        <f>VLOOKUP($B92,AgeCalc!$C$4:$V$300,18,FALSE)</f>
        <v>0</v>
      </c>
      <c r="S92" s="6"/>
      <c r="T92" s="4">
        <f t="shared" si="9"/>
        <v>0</v>
      </c>
      <c r="U92" s="4">
        <f t="shared" si="10"/>
        <v>0</v>
      </c>
      <c r="V92" s="5">
        <v>90</v>
      </c>
      <c r="W92">
        <f t="shared" si="11"/>
        <v>10</v>
      </c>
      <c r="X92" s="19">
        <f t="shared" si="12"/>
        <v>10</v>
      </c>
      <c r="Y92" s="7">
        <f t="shared" si="13"/>
        <v>0</v>
      </c>
      <c r="Z92" s="7">
        <f t="shared" si="14"/>
        <v>7</v>
      </c>
      <c r="AA92" s="40">
        <f t="shared" si="15"/>
        <v>0</v>
      </c>
      <c r="AB92" s="7">
        <v>0</v>
      </c>
    </row>
    <row r="93" spans="1:28" ht="14.1" customHeight="1">
      <c r="A93" s="5">
        <v>91</v>
      </c>
      <c r="B93" s="70" t="s">
        <v>899</v>
      </c>
      <c r="C93" s="8" t="str">
        <f>VLOOKUP($B93,AgeCalc!$C$4:$V$300,7,FALSE)</f>
        <v>16 - 39</v>
      </c>
      <c r="D93" s="95"/>
      <c r="E93" s="44"/>
      <c r="F93" s="6"/>
      <c r="G93" s="18"/>
      <c r="H93" s="8">
        <f>VLOOKUP($B93,AgeCalc!$C$4:$V$300,8,FALSE)</f>
        <v>0</v>
      </c>
      <c r="I93" s="8">
        <f>VLOOKUP($B93,AgeCalc!$C$4:$V$300,9,FALSE)</f>
        <v>0</v>
      </c>
      <c r="J93" s="8">
        <f>VLOOKUP($B93,AgeCalc!$C$4:$V$300,10,FALSE)</f>
        <v>0</v>
      </c>
      <c r="K93" s="8">
        <f>VLOOKUP($B93,AgeCalc!$C$4:$V$300,11,FALSE)</f>
        <v>0</v>
      </c>
      <c r="L93" s="8">
        <f>VLOOKUP($B93,AgeCalc!$C$4:$V$300,12,FALSE)</f>
        <v>0</v>
      </c>
      <c r="M93" s="8">
        <f>VLOOKUP($B93,AgeCalc!$C$4:$V$300,13,FALSE)</f>
        <v>0</v>
      </c>
      <c r="N93" s="8">
        <f>VLOOKUP($B93,AgeCalc!$C$4:$V$300,14,FALSE)</f>
        <v>0</v>
      </c>
      <c r="O93" s="8">
        <f>VLOOKUP($B93,AgeCalc!$C$4:$V$300,15,FALSE)</f>
        <v>0</v>
      </c>
      <c r="P93" s="8">
        <f>VLOOKUP($B93,AgeCalc!$C$4:$V$300,16,FALSE)</f>
        <v>0</v>
      </c>
      <c r="Q93" s="8">
        <f>VLOOKUP($B93,AgeCalc!$C$4:$V$300,17,FALSE)</f>
        <v>0</v>
      </c>
      <c r="R93" s="8">
        <f>VLOOKUP($B93,AgeCalc!$C$4:$V$300,18,FALSE)</f>
        <v>0</v>
      </c>
      <c r="S93" s="6"/>
      <c r="T93" s="4">
        <f t="shared" si="9"/>
        <v>0</v>
      </c>
      <c r="U93" s="4">
        <f t="shared" si="10"/>
        <v>0</v>
      </c>
      <c r="V93" s="5">
        <v>91</v>
      </c>
      <c r="W93">
        <f t="shared" si="11"/>
        <v>10</v>
      </c>
      <c r="X93" s="19">
        <f t="shared" si="12"/>
        <v>10</v>
      </c>
      <c r="Y93" s="7">
        <f t="shared" si="13"/>
        <v>0</v>
      </c>
      <c r="Z93" s="7">
        <f t="shared" si="14"/>
        <v>7</v>
      </c>
      <c r="AA93" s="40">
        <f t="shared" si="15"/>
        <v>0</v>
      </c>
      <c r="AB93" s="7">
        <v>0</v>
      </c>
    </row>
    <row r="94" spans="1:28" ht="14.1" customHeight="1">
      <c r="A94" s="5">
        <v>92</v>
      </c>
      <c r="B94" s="7" t="s">
        <v>909</v>
      </c>
      <c r="C94" s="8" t="str">
        <f>VLOOKUP($B94,AgeCalc!$C$4:$V$300,7,FALSE)</f>
        <v>40 - 44</v>
      </c>
      <c r="D94" s="95"/>
      <c r="E94" s="44"/>
      <c r="F94" s="6"/>
      <c r="G94" s="18"/>
      <c r="H94" s="8">
        <f>VLOOKUP($B94,AgeCalc!$C$4:$V$300,8,FALSE)</f>
        <v>0</v>
      </c>
      <c r="I94" s="8">
        <f>VLOOKUP($B94,AgeCalc!$C$4:$V$300,9,FALSE)</f>
        <v>0</v>
      </c>
      <c r="J94" s="8">
        <f>VLOOKUP($B94,AgeCalc!$C$4:$V$300,10,FALSE)</f>
        <v>0</v>
      </c>
      <c r="K94" s="8">
        <f>VLOOKUP($B94,AgeCalc!$C$4:$V$300,11,FALSE)</f>
        <v>0</v>
      </c>
      <c r="L94" s="8">
        <f>VLOOKUP($B94,AgeCalc!$C$4:$V$300,12,FALSE)</f>
        <v>0</v>
      </c>
      <c r="M94" s="8">
        <f>VLOOKUP($B94,AgeCalc!$C$4:$V$300,13,FALSE)</f>
        <v>0</v>
      </c>
      <c r="N94" s="8">
        <f>VLOOKUP($B94,AgeCalc!$C$4:$V$300,14,FALSE)</f>
        <v>0</v>
      </c>
      <c r="O94" s="8">
        <f>VLOOKUP($B94,AgeCalc!$C$4:$V$300,15,FALSE)</f>
        <v>0</v>
      </c>
      <c r="P94" s="8">
        <f>VLOOKUP($B94,AgeCalc!$C$4:$V$300,16,FALSE)</f>
        <v>0</v>
      </c>
      <c r="Q94" s="8">
        <f>VLOOKUP($B94,AgeCalc!$C$4:$V$300,17,FALSE)</f>
        <v>0</v>
      </c>
      <c r="R94" s="8">
        <f>VLOOKUP($B94,AgeCalc!$C$4:$V$300,18,FALSE)</f>
        <v>0</v>
      </c>
      <c r="S94" s="6"/>
      <c r="T94" s="4">
        <f t="shared" si="9"/>
        <v>0</v>
      </c>
      <c r="U94" s="4">
        <f t="shared" si="10"/>
        <v>0</v>
      </c>
      <c r="V94" s="5">
        <v>92</v>
      </c>
      <c r="W94">
        <f t="shared" si="11"/>
        <v>10</v>
      </c>
      <c r="X94" s="19">
        <f t="shared" si="12"/>
        <v>10</v>
      </c>
      <c r="Y94" s="7">
        <f t="shared" si="13"/>
        <v>0</v>
      </c>
      <c r="Z94" s="7">
        <f t="shared" si="14"/>
        <v>7</v>
      </c>
      <c r="AA94" s="40">
        <f t="shared" si="15"/>
        <v>0</v>
      </c>
      <c r="AB94" s="7">
        <v>0</v>
      </c>
    </row>
    <row r="95" spans="1:28" ht="14.1" customHeight="1">
      <c r="A95" s="5">
        <v>93</v>
      </c>
      <c r="B95" s="7" t="s">
        <v>475</v>
      </c>
      <c r="C95" s="8" t="str">
        <f>VLOOKUP($B95,AgeCalc!$C$4:$V$300,7,FALSE)</f>
        <v>16 - 39</v>
      </c>
      <c r="D95" s="95"/>
      <c r="E95" s="44"/>
      <c r="F95" s="6"/>
      <c r="G95" s="18"/>
      <c r="H95" s="8">
        <f>VLOOKUP($B95,AgeCalc!$C$4:$V$300,8,FALSE)</f>
        <v>0</v>
      </c>
      <c r="I95" s="8">
        <f>VLOOKUP($B95,AgeCalc!$C$4:$V$300,9,FALSE)</f>
        <v>0</v>
      </c>
      <c r="J95" s="8">
        <f>VLOOKUP($B95,AgeCalc!$C$4:$V$300,10,FALSE)</f>
        <v>0</v>
      </c>
      <c r="K95" s="8">
        <f>VLOOKUP($B95,AgeCalc!$C$4:$V$300,11,FALSE)</f>
        <v>0</v>
      </c>
      <c r="L95" s="8">
        <f>VLOOKUP($B95,AgeCalc!$C$4:$V$300,12,FALSE)</f>
        <v>0</v>
      </c>
      <c r="M95" s="8">
        <f>VLOOKUP($B95,AgeCalc!$C$4:$V$300,13,FALSE)</f>
        <v>0</v>
      </c>
      <c r="N95" s="8">
        <f>VLOOKUP($B95,AgeCalc!$C$4:$V$300,14,FALSE)</f>
        <v>0</v>
      </c>
      <c r="O95" s="8">
        <f>VLOOKUP($B95,AgeCalc!$C$4:$V$300,15,FALSE)</f>
        <v>0</v>
      </c>
      <c r="P95" s="8">
        <f>VLOOKUP($B95,AgeCalc!$C$4:$V$300,16,FALSE)</f>
        <v>0</v>
      </c>
      <c r="Q95" s="8">
        <f>VLOOKUP($B95,AgeCalc!$C$4:$V$300,17,FALSE)</f>
        <v>0</v>
      </c>
      <c r="R95" s="8">
        <f>VLOOKUP($B95,AgeCalc!$C$4:$V$300,18,FALSE)</f>
        <v>0</v>
      </c>
      <c r="S95" s="6"/>
      <c r="T95" s="4">
        <f t="shared" si="9"/>
        <v>0</v>
      </c>
      <c r="U95" s="4">
        <f t="shared" si="10"/>
        <v>0</v>
      </c>
      <c r="V95" s="5">
        <v>93</v>
      </c>
      <c r="W95">
        <f t="shared" si="11"/>
        <v>10</v>
      </c>
      <c r="X95" s="19">
        <f t="shared" si="12"/>
        <v>10</v>
      </c>
      <c r="Y95" s="7">
        <f t="shared" si="13"/>
        <v>0</v>
      </c>
      <c r="Z95" s="7">
        <f t="shared" si="14"/>
        <v>7</v>
      </c>
      <c r="AA95" s="40">
        <f t="shared" si="15"/>
        <v>0</v>
      </c>
      <c r="AB95" s="7">
        <v>0</v>
      </c>
    </row>
    <row r="96" spans="1:28" ht="14.1" customHeight="1">
      <c r="A96" s="5">
        <v>94</v>
      </c>
      <c r="B96" s="7" t="s">
        <v>470</v>
      </c>
      <c r="C96" s="8" t="str">
        <f>VLOOKUP($B96,AgeCalc!$C$4:$V$300,7,FALSE)</f>
        <v>55 - 59</v>
      </c>
      <c r="D96" s="95"/>
      <c r="E96" s="44"/>
      <c r="F96" s="6"/>
      <c r="G96" s="18"/>
      <c r="H96" s="8">
        <f>VLOOKUP($B96,AgeCalc!$C$4:$V$300,8,FALSE)</f>
        <v>0</v>
      </c>
      <c r="I96" s="8">
        <f>VLOOKUP($B96,AgeCalc!$C$4:$V$300,9,FALSE)</f>
        <v>0</v>
      </c>
      <c r="J96" s="8">
        <f>VLOOKUP($B96,AgeCalc!$C$4:$V$300,10,FALSE)</f>
        <v>0</v>
      </c>
      <c r="K96" s="8">
        <f>VLOOKUP($B96,AgeCalc!$C$4:$V$300,11,FALSE)</f>
        <v>0</v>
      </c>
      <c r="L96" s="8">
        <f>VLOOKUP($B96,AgeCalc!$C$4:$V$300,12,FALSE)</f>
        <v>0</v>
      </c>
      <c r="M96" s="8">
        <f>VLOOKUP($B96,AgeCalc!$C$4:$V$300,13,FALSE)</f>
        <v>0</v>
      </c>
      <c r="N96" s="8">
        <f>VLOOKUP($B96,AgeCalc!$C$4:$V$300,14,FALSE)</f>
        <v>0</v>
      </c>
      <c r="O96" s="8">
        <f>VLOOKUP($B96,AgeCalc!$C$4:$V$300,15,FALSE)</f>
        <v>0</v>
      </c>
      <c r="P96" s="8">
        <f>VLOOKUP($B96,AgeCalc!$C$4:$V$300,16,FALSE)</f>
        <v>0</v>
      </c>
      <c r="Q96" s="8">
        <f>VLOOKUP($B96,AgeCalc!$C$4:$V$300,17,FALSE)</f>
        <v>0</v>
      </c>
      <c r="R96" s="8">
        <f>VLOOKUP($B96,AgeCalc!$C$4:$V$300,18,FALSE)</f>
        <v>0</v>
      </c>
      <c r="S96" s="6"/>
      <c r="T96" s="4">
        <f t="shared" si="9"/>
        <v>0</v>
      </c>
      <c r="U96" s="4">
        <f t="shared" si="10"/>
        <v>0</v>
      </c>
      <c r="V96" s="5">
        <v>94</v>
      </c>
      <c r="W96">
        <f t="shared" si="11"/>
        <v>10</v>
      </c>
      <c r="X96" s="19">
        <f t="shared" si="12"/>
        <v>10</v>
      </c>
      <c r="Y96" s="7">
        <f t="shared" si="13"/>
        <v>0</v>
      </c>
      <c r="Z96" s="7">
        <f t="shared" si="14"/>
        <v>7</v>
      </c>
      <c r="AA96" s="40">
        <f t="shared" si="15"/>
        <v>0</v>
      </c>
      <c r="AB96" s="7">
        <v>0</v>
      </c>
    </row>
    <row r="97" spans="1:28" ht="14.1" customHeight="1">
      <c r="A97" s="5">
        <v>95</v>
      </c>
      <c r="B97" s="7" t="s">
        <v>247</v>
      </c>
      <c r="C97" s="8" t="str">
        <f>VLOOKUP($B97,AgeCalc!$C$4:$V$300,7,FALSE)</f>
        <v>16 - 39</v>
      </c>
      <c r="D97" s="95"/>
      <c r="E97" s="44"/>
      <c r="F97" s="6"/>
      <c r="G97" s="18"/>
      <c r="H97" s="8">
        <f>VLOOKUP($B97,AgeCalc!$C$4:$V$300,8,FALSE)</f>
        <v>0</v>
      </c>
      <c r="I97" s="8">
        <f>VLOOKUP($B97,AgeCalc!$C$4:$V$300,9,FALSE)</f>
        <v>0</v>
      </c>
      <c r="J97" s="8">
        <f>VLOOKUP($B97,AgeCalc!$C$4:$V$300,10,FALSE)</f>
        <v>0</v>
      </c>
      <c r="K97" s="8">
        <f>VLOOKUP($B97,AgeCalc!$C$4:$V$300,11,FALSE)</f>
        <v>0</v>
      </c>
      <c r="L97" s="8">
        <f>VLOOKUP($B97,AgeCalc!$C$4:$V$300,12,FALSE)</f>
        <v>0</v>
      </c>
      <c r="M97" s="8">
        <f>VLOOKUP($B97,AgeCalc!$C$4:$V$300,13,FALSE)</f>
        <v>0</v>
      </c>
      <c r="N97" s="8">
        <f>VLOOKUP($B97,AgeCalc!$C$4:$V$300,14,FALSE)</f>
        <v>0</v>
      </c>
      <c r="O97" s="8">
        <f>VLOOKUP($B97,AgeCalc!$C$4:$V$300,15,FALSE)</f>
        <v>0</v>
      </c>
      <c r="P97" s="8">
        <f>VLOOKUP($B97,AgeCalc!$C$4:$V$300,16,FALSE)</f>
        <v>0</v>
      </c>
      <c r="Q97" s="8">
        <f>VLOOKUP($B97,AgeCalc!$C$4:$V$300,17,FALSE)</f>
        <v>0</v>
      </c>
      <c r="R97" s="8">
        <f>VLOOKUP($B97,AgeCalc!$C$4:$V$300,18,FALSE)</f>
        <v>0</v>
      </c>
      <c r="S97" s="6"/>
      <c r="T97" s="4">
        <f t="shared" si="9"/>
        <v>0</v>
      </c>
      <c r="U97" s="4">
        <f t="shared" si="10"/>
        <v>0</v>
      </c>
      <c r="V97" s="5">
        <v>95</v>
      </c>
      <c r="W97">
        <f t="shared" si="11"/>
        <v>10</v>
      </c>
      <c r="X97" s="19">
        <f t="shared" si="12"/>
        <v>10</v>
      </c>
      <c r="Y97" s="7">
        <f t="shared" si="13"/>
        <v>0</v>
      </c>
      <c r="Z97" s="7">
        <f t="shared" si="14"/>
        <v>7</v>
      </c>
      <c r="AA97" s="40">
        <f t="shared" si="15"/>
        <v>0</v>
      </c>
      <c r="AB97" s="7">
        <v>0</v>
      </c>
    </row>
    <row r="98" spans="1:28" ht="14.1" customHeight="1">
      <c r="A98" s="5">
        <v>96</v>
      </c>
      <c r="B98" s="7" t="s">
        <v>325</v>
      </c>
      <c r="C98" s="8" t="str">
        <f>VLOOKUP($B98,AgeCalc!$C$4:$V$300,7,FALSE)</f>
        <v>50 - 54</v>
      </c>
      <c r="D98" s="95"/>
      <c r="E98" s="44"/>
      <c r="F98" s="6"/>
      <c r="G98" s="18"/>
      <c r="H98" s="8">
        <f>VLOOKUP($B98,AgeCalc!$C$4:$V$300,8,FALSE)</f>
        <v>0</v>
      </c>
      <c r="I98" s="8">
        <f>VLOOKUP($B98,AgeCalc!$C$4:$V$300,9,FALSE)</f>
        <v>0</v>
      </c>
      <c r="J98" s="8">
        <f>VLOOKUP($B98,AgeCalc!$C$4:$V$300,10,FALSE)</f>
        <v>0</v>
      </c>
      <c r="K98" s="8">
        <f>VLOOKUP($B98,AgeCalc!$C$4:$V$300,11,FALSE)</f>
        <v>0</v>
      </c>
      <c r="L98" s="8">
        <f>VLOOKUP($B98,AgeCalc!$C$4:$V$300,12,FALSE)</f>
        <v>0</v>
      </c>
      <c r="M98" s="8">
        <f>VLOOKUP($B98,AgeCalc!$C$4:$V$300,13,FALSE)</f>
        <v>0</v>
      </c>
      <c r="N98" s="8">
        <f>VLOOKUP($B98,AgeCalc!$C$4:$V$300,14,FALSE)</f>
        <v>0</v>
      </c>
      <c r="O98" s="8">
        <f>VLOOKUP($B98,AgeCalc!$C$4:$V$300,15,FALSE)</f>
        <v>0</v>
      </c>
      <c r="P98" s="8">
        <f>VLOOKUP($B98,AgeCalc!$C$4:$V$300,16,FALSE)</f>
        <v>0</v>
      </c>
      <c r="Q98" s="8">
        <f>VLOOKUP($B98,AgeCalc!$C$4:$V$300,17,FALSE)</f>
        <v>0</v>
      </c>
      <c r="R98" s="8">
        <f>VLOOKUP($B98,AgeCalc!$C$4:$V$300,18,FALSE)</f>
        <v>0</v>
      </c>
      <c r="S98" s="6"/>
      <c r="T98" s="4">
        <f t="shared" si="9"/>
        <v>0</v>
      </c>
      <c r="U98" s="4">
        <f t="shared" si="10"/>
        <v>0</v>
      </c>
      <c r="V98" s="5">
        <v>96</v>
      </c>
      <c r="W98">
        <f t="shared" si="11"/>
        <v>10</v>
      </c>
      <c r="X98" s="19">
        <f t="shared" si="12"/>
        <v>10</v>
      </c>
      <c r="Y98" s="7">
        <f t="shared" si="13"/>
        <v>0</v>
      </c>
      <c r="Z98" s="7">
        <f t="shared" si="14"/>
        <v>7</v>
      </c>
      <c r="AA98" s="40">
        <f t="shared" si="15"/>
        <v>0</v>
      </c>
      <c r="AB98" s="7">
        <v>0</v>
      </c>
    </row>
    <row r="99" spans="1:28" ht="14.1" customHeight="1">
      <c r="A99" s="5">
        <v>97</v>
      </c>
      <c r="B99" s="7" t="s">
        <v>814</v>
      </c>
      <c r="C99" s="8" t="str">
        <f>VLOOKUP($B99,AgeCalc!$C$4:$V$300,7,FALSE)</f>
        <v>16 - 39</v>
      </c>
      <c r="D99" s="95"/>
      <c r="E99" s="44"/>
      <c r="F99" s="6"/>
      <c r="G99" s="18"/>
      <c r="H99" s="8">
        <f>VLOOKUP($B99,AgeCalc!$C$4:$V$300,8,FALSE)</f>
        <v>0</v>
      </c>
      <c r="I99" s="8">
        <f>VLOOKUP($B99,AgeCalc!$C$4:$V$300,9,FALSE)</f>
        <v>0</v>
      </c>
      <c r="J99" s="8">
        <f>VLOOKUP($B99,AgeCalc!$C$4:$V$300,10,FALSE)</f>
        <v>0</v>
      </c>
      <c r="K99" s="8">
        <f>VLOOKUP($B99,AgeCalc!$C$4:$V$300,11,FALSE)</f>
        <v>0</v>
      </c>
      <c r="L99" s="8">
        <f>VLOOKUP($B99,AgeCalc!$C$4:$V$300,12,FALSE)</f>
        <v>0</v>
      </c>
      <c r="M99" s="8">
        <f>VLOOKUP($B99,AgeCalc!$C$4:$V$300,13,FALSE)</f>
        <v>0</v>
      </c>
      <c r="N99" s="8">
        <f>VLOOKUP($B99,AgeCalc!$C$4:$V$300,14,FALSE)</f>
        <v>0</v>
      </c>
      <c r="O99" s="8">
        <f>VLOOKUP($B99,AgeCalc!$C$4:$V$300,15,FALSE)</f>
        <v>0</v>
      </c>
      <c r="P99" s="8">
        <f>VLOOKUP($B99,AgeCalc!$C$4:$V$300,16,FALSE)</f>
        <v>0</v>
      </c>
      <c r="Q99" s="8">
        <f>VLOOKUP($B99,AgeCalc!$C$4:$V$300,17,FALSE)</f>
        <v>0</v>
      </c>
      <c r="R99" s="8">
        <f>VLOOKUP($B99,AgeCalc!$C$4:$V$300,18,FALSE)</f>
        <v>0</v>
      </c>
      <c r="S99" s="6"/>
      <c r="T99" s="4">
        <f t="shared" ref="T99:T130" si="16">SUM(F99:S99)</f>
        <v>0</v>
      </c>
      <c r="U99" s="4">
        <f t="shared" ref="U99:U130" si="17">T99</f>
        <v>0</v>
      </c>
      <c r="V99" s="5">
        <v>97</v>
      </c>
      <c r="W99">
        <f t="shared" si="11"/>
        <v>10</v>
      </c>
      <c r="X99" s="19">
        <f t="shared" si="12"/>
        <v>10</v>
      </c>
      <c r="Y99" s="7">
        <f t="shared" si="13"/>
        <v>0</v>
      </c>
      <c r="Z99" s="7">
        <f t="shared" si="14"/>
        <v>7</v>
      </c>
      <c r="AA99" s="40">
        <f t="shared" si="15"/>
        <v>0</v>
      </c>
      <c r="AB99" s="7">
        <v>0</v>
      </c>
    </row>
    <row r="100" spans="1:28" ht="14.1" customHeight="1">
      <c r="A100" s="5">
        <v>98</v>
      </c>
      <c r="B100" s="7" t="s">
        <v>252</v>
      </c>
      <c r="C100" s="8" t="str">
        <f>VLOOKUP($B100,AgeCalc!$C$4:$V$300,7,FALSE)</f>
        <v>16 - 39</v>
      </c>
      <c r="D100" s="95"/>
      <c r="E100" s="44"/>
      <c r="F100" s="6"/>
      <c r="G100" s="18"/>
      <c r="H100" s="8">
        <f>VLOOKUP($B100,AgeCalc!$C$4:$V$300,8,FALSE)</f>
        <v>0</v>
      </c>
      <c r="I100" s="8">
        <f>VLOOKUP($B100,AgeCalc!$C$4:$V$300,9,FALSE)</f>
        <v>0</v>
      </c>
      <c r="J100" s="8">
        <f>VLOOKUP($B100,AgeCalc!$C$4:$V$300,10,FALSE)</f>
        <v>0</v>
      </c>
      <c r="K100" s="8">
        <f>VLOOKUP($B100,AgeCalc!$C$4:$V$300,11,FALSE)</f>
        <v>0</v>
      </c>
      <c r="L100" s="8">
        <f>VLOOKUP($B100,AgeCalc!$C$4:$V$300,12,FALSE)</f>
        <v>0</v>
      </c>
      <c r="M100" s="8">
        <f>VLOOKUP($B100,AgeCalc!$C$4:$V$300,13,FALSE)</f>
        <v>0</v>
      </c>
      <c r="N100" s="8">
        <f>VLOOKUP($B100,AgeCalc!$C$4:$V$300,14,FALSE)</f>
        <v>0</v>
      </c>
      <c r="O100" s="8">
        <f>VLOOKUP($B100,AgeCalc!$C$4:$V$300,15,FALSE)</f>
        <v>0</v>
      </c>
      <c r="P100" s="8">
        <f>VLOOKUP($B100,AgeCalc!$C$4:$V$300,16,FALSE)</f>
        <v>0</v>
      </c>
      <c r="Q100" s="8">
        <f>VLOOKUP($B100,AgeCalc!$C$4:$V$300,17,FALSE)</f>
        <v>0</v>
      </c>
      <c r="R100" s="8">
        <f>VLOOKUP($B100,AgeCalc!$C$4:$V$300,18,FALSE)</f>
        <v>0</v>
      </c>
      <c r="S100" s="6"/>
      <c r="T100" s="4">
        <f t="shared" si="16"/>
        <v>0</v>
      </c>
      <c r="U100" s="4">
        <f t="shared" si="17"/>
        <v>0</v>
      </c>
      <c r="V100" s="5">
        <v>98</v>
      </c>
      <c r="W100">
        <f t="shared" si="11"/>
        <v>10</v>
      </c>
      <c r="X100" s="19">
        <f t="shared" si="12"/>
        <v>10</v>
      </c>
      <c r="Y100" s="7">
        <f t="shared" si="13"/>
        <v>0</v>
      </c>
      <c r="Z100" s="7">
        <f t="shared" si="14"/>
        <v>7</v>
      </c>
      <c r="AA100" s="40">
        <f t="shared" si="15"/>
        <v>0</v>
      </c>
      <c r="AB100" s="7">
        <v>0</v>
      </c>
    </row>
    <row r="101" spans="1:28" ht="14.1" customHeight="1">
      <c r="A101" s="5">
        <v>99</v>
      </c>
      <c r="B101" s="7" t="s">
        <v>822</v>
      </c>
      <c r="C101" s="8" t="str">
        <f>VLOOKUP($B101,AgeCalc!$C$4:$V$300,7,FALSE)</f>
        <v>16 - 39</v>
      </c>
      <c r="D101" s="95"/>
      <c r="E101" s="44"/>
      <c r="F101" s="6"/>
      <c r="G101" s="18"/>
      <c r="H101" s="8">
        <f>VLOOKUP($B101,AgeCalc!$C$4:$V$300,8,FALSE)</f>
        <v>0</v>
      </c>
      <c r="I101" s="8">
        <f>VLOOKUP($B101,AgeCalc!$C$4:$V$300,9,FALSE)</f>
        <v>0</v>
      </c>
      <c r="J101" s="8">
        <f>VLOOKUP($B101,AgeCalc!$C$4:$V$300,10,FALSE)</f>
        <v>0</v>
      </c>
      <c r="K101" s="8">
        <f>VLOOKUP($B101,AgeCalc!$C$4:$V$300,11,FALSE)</f>
        <v>0</v>
      </c>
      <c r="L101" s="8">
        <f>VLOOKUP($B101,AgeCalc!$C$4:$V$300,12,FALSE)</f>
        <v>0</v>
      </c>
      <c r="M101" s="8">
        <f>VLOOKUP($B101,AgeCalc!$C$4:$V$300,13,FALSE)</f>
        <v>0</v>
      </c>
      <c r="N101" s="8">
        <f>VLOOKUP($B101,AgeCalc!$C$4:$V$300,14,FALSE)</f>
        <v>0</v>
      </c>
      <c r="O101" s="8">
        <f>VLOOKUP($B101,AgeCalc!$C$4:$V$300,15,FALSE)</f>
        <v>0</v>
      </c>
      <c r="P101" s="8">
        <f>VLOOKUP($B101,AgeCalc!$C$4:$V$300,16,FALSE)</f>
        <v>0</v>
      </c>
      <c r="Q101" s="8">
        <f>VLOOKUP($B101,AgeCalc!$C$4:$V$300,17,FALSE)</f>
        <v>0</v>
      </c>
      <c r="R101" s="8">
        <f>VLOOKUP($B101,AgeCalc!$C$4:$V$300,18,FALSE)</f>
        <v>0</v>
      </c>
      <c r="S101" s="6"/>
      <c r="T101" s="4">
        <f t="shared" si="16"/>
        <v>0</v>
      </c>
      <c r="U101" s="4">
        <f t="shared" si="17"/>
        <v>0</v>
      </c>
      <c r="V101" s="5">
        <v>99</v>
      </c>
      <c r="W101">
        <f t="shared" si="11"/>
        <v>10</v>
      </c>
      <c r="X101" s="19">
        <f t="shared" si="12"/>
        <v>10</v>
      </c>
      <c r="Y101" s="7">
        <f t="shared" si="13"/>
        <v>0</v>
      </c>
      <c r="Z101" s="7">
        <f t="shared" si="14"/>
        <v>7</v>
      </c>
      <c r="AA101" s="40">
        <f t="shared" si="15"/>
        <v>0</v>
      </c>
      <c r="AB101" s="7">
        <v>0</v>
      </c>
    </row>
    <row r="102" spans="1:28" ht="14.1" customHeight="1">
      <c r="A102" s="5">
        <v>100</v>
      </c>
      <c r="B102" s="7" t="s">
        <v>805</v>
      </c>
      <c r="C102" s="8" t="str">
        <f>VLOOKUP($B102,AgeCalc!$C$4:$V$300,7,FALSE)</f>
        <v>16 - 39</v>
      </c>
      <c r="D102" s="95"/>
      <c r="E102" s="44"/>
      <c r="F102" s="6"/>
      <c r="G102" s="18"/>
      <c r="H102" s="8">
        <f>VLOOKUP($B102,AgeCalc!$C$4:$V$300,8,FALSE)</f>
        <v>0</v>
      </c>
      <c r="I102" s="8">
        <f>VLOOKUP($B102,AgeCalc!$C$4:$V$300,9,FALSE)</f>
        <v>0</v>
      </c>
      <c r="J102" s="8">
        <f>VLOOKUP($B102,AgeCalc!$C$4:$V$300,10,FALSE)</f>
        <v>0</v>
      </c>
      <c r="K102" s="8">
        <f>VLOOKUP($B102,AgeCalc!$C$4:$V$300,11,FALSE)</f>
        <v>0</v>
      </c>
      <c r="L102" s="8">
        <f>VLOOKUP($B102,AgeCalc!$C$4:$V$300,12,FALSE)</f>
        <v>0</v>
      </c>
      <c r="M102" s="8">
        <f>VLOOKUP($B102,AgeCalc!$C$4:$V$300,13,FALSE)</f>
        <v>0</v>
      </c>
      <c r="N102" s="8">
        <f>VLOOKUP($B102,AgeCalc!$C$4:$V$300,14,FALSE)</f>
        <v>0</v>
      </c>
      <c r="O102" s="8">
        <f>VLOOKUP($B102,AgeCalc!$C$4:$V$300,15,FALSE)</f>
        <v>0</v>
      </c>
      <c r="P102" s="8">
        <f>VLOOKUP($B102,AgeCalc!$C$4:$V$300,16,FALSE)</f>
        <v>0</v>
      </c>
      <c r="Q102" s="8">
        <f>VLOOKUP($B102,AgeCalc!$C$4:$V$300,17,FALSE)</f>
        <v>0</v>
      </c>
      <c r="R102" s="8">
        <f>VLOOKUP($B102,AgeCalc!$C$4:$V$300,18,FALSE)</f>
        <v>0</v>
      </c>
      <c r="S102" s="6"/>
      <c r="T102" s="4">
        <f t="shared" si="16"/>
        <v>0</v>
      </c>
      <c r="U102" s="4">
        <f t="shared" si="17"/>
        <v>0</v>
      </c>
      <c r="V102" s="5">
        <v>100</v>
      </c>
      <c r="W102">
        <f t="shared" si="11"/>
        <v>10</v>
      </c>
      <c r="X102" s="19">
        <f t="shared" si="12"/>
        <v>10</v>
      </c>
      <c r="Y102" s="7">
        <f t="shared" si="13"/>
        <v>0</v>
      </c>
      <c r="Z102" s="7">
        <f t="shared" si="14"/>
        <v>7</v>
      </c>
      <c r="AA102" s="40">
        <f t="shared" si="15"/>
        <v>0</v>
      </c>
      <c r="AB102" s="7">
        <v>0</v>
      </c>
    </row>
    <row r="103" spans="1:28" ht="14.1" customHeight="1">
      <c r="A103" s="5">
        <v>101</v>
      </c>
      <c r="B103" s="7" t="s">
        <v>397</v>
      </c>
      <c r="C103" s="8" t="str">
        <f>VLOOKUP($B103,AgeCalc!$C$4:$V$300,7,FALSE)</f>
        <v>16 - 39</v>
      </c>
      <c r="D103" s="95"/>
      <c r="E103" s="44"/>
      <c r="F103" s="6"/>
      <c r="G103" s="18"/>
      <c r="H103" s="8">
        <f>VLOOKUP($B103,AgeCalc!$C$4:$V$300,8,FALSE)</f>
        <v>0</v>
      </c>
      <c r="I103" s="8">
        <f>VLOOKUP($B103,AgeCalc!$C$4:$V$300,9,FALSE)</f>
        <v>0</v>
      </c>
      <c r="J103" s="8">
        <f>VLOOKUP($B103,AgeCalc!$C$4:$V$300,10,FALSE)</f>
        <v>0</v>
      </c>
      <c r="K103" s="8">
        <f>VLOOKUP($B103,AgeCalc!$C$4:$V$300,11,FALSE)</f>
        <v>0</v>
      </c>
      <c r="L103" s="8">
        <f>VLOOKUP($B103,AgeCalc!$C$4:$V$300,12,FALSE)</f>
        <v>0</v>
      </c>
      <c r="M103" s="8">
        <f>VLOOKUP($B103,AgeCalc!$C$4:$V$300,13,FALSE)</f>
        <v>0</v>
      </c>
      <c r="N103" s="8">
        <f>VLOOKUP($B103,AgeCalc!$C$4:$V$300,14,FALSE)</f>
        <v>0</v>
      </c>
      <c r="O103" s="8">
        <f>VLOOKUP($B103,AgeCalc!$C$4:$V$300,15,FALSE)</f>
        <v>0</v>
      </c>
      <c r="P103" s="8">
        <f>VLOOKUP($B103,AgeCalc!$C$4:$V$300,16,FALSE)</f>
        <v>0</v>
      </c>
      <c r="Q103" s="8">
        <f>VLOOKUP($B103,AgeCalc!$C$4:$V$300,17,FALSE)</f>
        <v>0</v>
      </c>
      <c r="R103" s="8">
        <f>VLOOKUP($B103,AgeCalc!$C$4:$V$300,18,FALSE)</f>
        <v>0</v>
      </c>
      <c r="S103" s="6"/>
      <c r="T103" s="4">
        <f t="shared" si="16"/>
        <v>0</v>
      </c>
      <c r="U103" s="4">
        <f t="shared" si="17"/>
        <v>0</v>
      </c>
      <c r="V103" s="5">
        <v>101</v>
      </c>
      <c r="W103">
        <f t="shared" si="11"/>
        <v>10</v>
      </c>
      <c r="X103" s="19">
        <f t="shared" si="12"/>
        <v>10</v>
      </c>
      <c r="Y103" s="7">
        <f t="shared" si="13"/>
        <v>0</v>
      </c>
      <c r="Z103" s="7">
        <f t="shared" si="14"/>
        <v>7</v>
      </c>
      <c r="AA103" s="40">
        <f t="shared" si="15"/>
        <v>0</v>
      </c>
      <c r="AB103" s="7">
        <v>0</v>
      </c>
    </row>
    <row r="104" spans="1:28" ht="14.1" customHeight="1">
      <c r="A104" s="5">
        <v>102</v>
      </c>
      <c r="B104" s="7" t="s">
        <v>810</v>
      </c>
      <c r="C104" s="8" t="str">
        <f>VLOOKUP($B104,AgeCalc!$C$4:$V$300,7,FALSE)</f>
        <v>16 - 39</v>
      </c>
      <c r="D104" s="95"/>
      <c r="E104" s="8"/>
      <c r="F104" s="8"/>
      <c r="G104" s="8"/>
      <c r="H104" s="8">
        <f>VLOOKUP($B104,AgeCalc!$C$4:$V$300,8,FALSE)</f>
        <v>0</v>
      </c>
      <c r="I104" s="8">
        <f>VLOOKUP($B104,AgeCalc!$C$4:$V$300,9,FALSE)</f>
        <v>0</v>
      </c>
      <c r="J104" s="8">
        <f>VLOOKUP($B104,AgeCalc!$C$4:$V$300,10,FALSE)</f>
        <v>0</v>
      </c>
      <c r="K104" s="8">
        <f>VLOOKUP($B104,AgeCalc!$C$4:$V$300,11,FALSE)</f>
        <v>0</v>
      </c>
      <c r="L104" s="8">
        <f>VLOOKUP($B104,AgeCalc!$C$4:$V$300,12,FALSE)</f>
        <v>0</v>
      </c>
      <c r="M104" s="8">
        <f>VLOOKUP($B104,AgeCalc!$C$4:$V$300,13,FALSE)</f>
        <v>0</v>
      </c>
      <c r="N104" s="8">
        <f>VLOOKUP($B104,AgeCalc!$C$4:$V$300,14,FALSE)</f>
        <v>0</v>
      </c>
      <c r="O104" s="8">
        <f>VLOOKUP($B104,AgeCalc!$C$4:$V$300,15,FALSE)</f>
        <v>0</v>
      </c>
      <c r="P104" s="8">
        <f>VLOOKUP($B104,AgeCalc!$C$4:$V$300,16,FALSE)</f>
        <v>0</v>
      </c>
      <c r="Q104" s="8">
        <f>VLOOKUP($B104,AgeCalc!$C$4:$V$300,17,FALSE)</f>
        <v>0</v>
      </c>
      <c r="R104" s="8">
        <f>VLOOKUP($B104,AgeCalc!$C$4:$V$300,18,FALSE)</f>
        <v>0</v>
      </c>
      <c r="S104" s="6"/>
      <c r="T104" s="4">
        <f t="shared" si="16"/>
        <v>0</v>
      </c>
      <c r="U104" s="4">
        <f t="shared" si="17"/>
        <v>0</v>
      </c>
      <c r="V104" s="5">
        <v>102</v>
      </c>
      <c r="W104">
        <f t="shared" si="11"/>
        <v>10</v>
      </c>
      <c r="X104" s="19">
        <f t="shared" si="12"/>
        <v>10</v>
      </c>
      <c r="Y104" s="7">
        <f t="shared" si="13"/>
        <v>0</v>
      </c>
      <c r="Z104" s="7">
        <f t="shared" si="14"/>
        <v>7</v>
      </c>
      <c r="AA104" s="40">
        <f t="shared" si="15"/>
        <v>0</v>
      </c>
      <c r="AB104" s="7">
        <v>0</v>
      </c>
    </row>
    <row r="105" spans="1:28" ht="14.1" customHeight="1">
      <c r="A105" s="5">
        <v>103</v>
      </c>
      <c r="B105" s="7" t="s">
        <v>816</v>
      </c>
      <c r="C105" s="8" t="str">
        <f>VLOOKUP($B105,AgeCalc!$C$4:$V$300,7,FALSE)</f>
        <v>16 - 39</v>
      </c>
      <c r="D105" s="95"/>
      <c r="E105" s="8"/>
      <c r="F105" s="8"/>
      <c r="G105" s="8"/>
      <c r="H105" s="8">
        <f>VLOOKUP($B105,AgeCalc!$C$4:$V$300,8,FALSE)</f>
        <v>0</v>
      </c>
      <c r="I105" s="8">
        <f>VLOOKUP($B105,AgeCalc!$C$4:$V$300,9,FALSE)</f>
        <v>0</v>
      </c>
      <c r="J105" s="8">
        <f>VLOOKUP($B105,AgeCalc!$C$4:$V$300,10,FALSE)</f>
        <v>0</v>
      </c>
      <c r="K105" s="8">
        <f>VLOOKUP($B105,AgeCalc!$C$4:$V$300,11,FALSE)</f>
        <v>0</v>
      </c>
      <c r="L105" s="8">
        <f>VLOOKUP($B105,AgeCalc!$C$4:$V$300,12,FALSE)</f>
        <v>0</v>
      </c>
      <c r="M105" s="8">
        <f>VLOOKUP($B105,AgeCalc!$C$4:$V$300,13,FALSE)</f>
        <v>0</v>
      </c>
      <c r="N105" s="8">
        <f>VLOOKUP($B105,AgeCalc!$C$4:$V$300,14,FALSE)</f>
        <v>0</v>
      </c>
      <c r="O105" s="8">
        <f>VLOOKUP($B105,AgeCalc!$C$4:$V$300,15,FALSE)</f>
        <v>0</v>
      </c>
      <c r="P105" s="8">
        <f>VLOOKUP($B105,AgeCalc!$C$4:$V$300,16,FALSE)</f>
        <v>0</v>
      </c>
      <c r="Q105" s="8">
        <f>VLOOKUP($B105,AgeCalc!$C$4:$V$300,17,FALSE)</f>
        <v>0</v>
      </c>
      <c r="R105" s="8">
        <f>VLOOKUP($B105,AgeCalc!$C$4:$V$300,18,FALSE)</f>
        <v>0</v>
      </c>
      <c r="S105" s="6"/>
      <c r="T105" s="4">
        <f t="shared" si="16"/>
        <v>0</v>
      </c>
      <c r="U105" s="4">
        <f t="shared" si="17"/>
        <v>0</v>
      </c>
      <c r="V105" s="5">
        <v>103</v>
      </c>
      <c r="W105">
        <f t="shared" si="11"/>
        <v>10</v>
      </c>
      <c r="X105" s="19">
        <f t="shared" si="12"/>
        <v>10</v>
      </c>
      <c r="Y105" s="7">
        <f t="shared" si="13"/>
        <v>0</v>
      </c>
      <c r="Z105" s="7">
        <f t="shared" si="14"/>
        <v>7</v>
      </c>
      <c r="AA105" s="40">
        <f t="shared" si="15"/>
        <v>0</v>
      </c>
      <c r="AB105" s="7">
        <v>0</v>
      </c>
    </row>
    <row r="106" spans="1:28" ht="14.1" customHeight="1">
      <c r="A106" s="5">
        <v>104</v>
      </c>
      <c r="B106" s="7" t="s">
        <v>387</v>
      </c>
      <c r="C106" s="8" t="str">
        <f>VLOOKUP($B106,AgeCalc!$C$4:$V$300,7,FALSE)</f>
        <v>16 - 39</v>
      </c>
      <c r="D106" s="95"/>
      <c r="E106" s="8"/>
      <c r="F106" s="8"/>
      <c r="G106" s="8"/>
      <c r="H106" s="8">
        <f>VLOOKUP($B106,AgeCalc!$C$4:$V$300,8,FALSE)</f>
        <v>0</v>
      </c>
      <c r="I106" s="8">
        <f>VLOOKUP($B106,AgeCalc!$C$4:$V$300,9,FALSE)</f>
        <v>0</v>
      </c>
      <c r="J106" s="8">
        <f>VLOOKUP($B106,AgeCalc!$C$4:$V$300,10,FALSE)</f>
        <v>0</v>
      </c>
      <c r="K106" s="8">
        <f>VLOOKUP($B106,AgeCalc!$C$4:$V$300,11,FALSE)</f>
        <v>0</v>
      </c>
      <c r="L106" s="8">
        <f>VLOOKUP($B106,AgeCalc!$C$4:$V$300,12,FALSE)</f>
        <v>0</v>
      </c>
      <c r="M106" s="8">
        <f>VLOOKUP($B106,AgeCalc!$C$4:$V$300,13,FALSE)</f>
        <v>0</v>
      </c>
      <c r="N106" s="8">
        <f>VLOOKUP($B106,AgeCalc!$C$4:$V$300,14,FALSE)</f>
        <v>0</v>
      </c>
      <c r="O106" s="8">
        <f>VLOOKUP($B106,AgeCalc!$C$4:$V$300,15,FALSE)</f>
        <v>0</v>
      </c>
      <c r="P106" s="8">
        <f>VLOOKUP($B106,AgeCalc!$C$4:$V$300,16,FALSE)</f>
        <v>0</v>
      </c>
      <c r="Q106" s="8">
        <f>VLOOKUP($B106,AgeCalc!$C$4:$V$300,17,FALSE)</f>
        <v>0</v>
      </c>
      <c r="R106" s="8">
        <f>VLOOKUP($B106,AgeCalc!$C$4:$V$300,18,FALSE)</f>
        <v>0</v>
      </c>
      <c r="S106" s="6"/>
      <c r="T106" s="4">
        <f t="shared" si="16"/>
        <v>0</v>
      </c>
      <c r="U106" s="4">
        <f t="shared" si="17"/>
        <v>0</v>
      </c>
      <c r="V106" s="5">
        <v>104</v>
      </c>
      <c r="W106">
        <f t="shared" si="11"/>
        <v>10</v>
      </c>
      <c r="X106" s="19">
        <f t="shared" si="12"/>
        <v>10</v>
      </c>
      <c r="Y106" s="7">
        <f t="shared" si="13"/>
        <v>0</v>
      </c>
      <c r="Z106" s="7">
        <f t="shared" si="14"/>
        <v>7</v>
      </c>
      <c r="AA106" s="40">
        <f t="shared" si="15"/>
        <v>0</v>
      </c>
      <c r="AB106" s="7">
        <v>0</v>
      </c>
    </row>
    <row r="107" spans="1:28" ht="14.1" customHeight="1">
      <c r="A107" s="5">
        <v>105</v>
      </c>
      <c r="B107" s="7" t="s">
        <v>803</v>
      </c>
      <c r="C107" s="8" t="str">
        <f>VLOOKUP($B107,AgeCalc!$C$4:$V$300,7,FALSE)</f>
        <v>16 - 39</v>
      </c>
      <c r="D107" s="95"/>
      <c r="E107" s="8"/>
      <c r="F107" s="8"/>
      <c r="G107" s="8"/>
      <c r="H107" s="8">
        <f>VLOOKUP($B107,AgeCalc!$C$4:$V$300,8,FALSE)</f>
        <v>0</v>
      </c>
      <c r="I107" s="8">
        <f>VLOOKUP($B107,AgeCalc!$C$4:$V$300,9,FALSE)</f>
        <v>0</v>
      </c>
      <c r="J107" s="8">
        <f>VLOOKUP($B107,AgeCalc!$C$4:$V$300,10,FALSE)</f>
        <v>0</v>
      </c>
      <c r="K107" s="8">
        <f>VLOOKUP($B107,AgeCalc!$C$4:$V$300,11,FALSE)</f>
        <v>0</v>
      </c>
      <c r="L107" s="8">
        <f>VLOOKUP($B107,AgeCalc!$C$4:$V$300,12,FALSE)</f>
        <v>0</v>
      </c>
      <c r="M107" s="8">
        <f>VLOOKUP($B107,AgeCalc!$C$4:$V$300,13,FALSE)</f>
        <v>0</v>
      </c>
      <c r="N107" s="8">
        <f>VLOOKUP($B107,AgeCalc!$C$4:$V$300,14,FALSE)</f>
        <v>0</v>
      </c>
      <c r="O107" s="8">
        <f>VLOOKUP($B107,AgeCalc!$C$4:$V$300,15,FALSE)</f>
        <v>0</v>
      </c>
      <c r="P107" s="8">
        <f>VLOOKUP($B107,AgeCalc!$C$4:$V$300,16,FALSE)</f>
        <v>0</v>
      </c>
      <c r="Q107" s="8">
        <f>VLOOKUP($B107,AgeCalc!$C$4:$V$300,17,FALSE)</f>
        <v>0</v>
      </c>
      <c r="R107" s="8">
        <f>VLOOKUP($B107,AgeCalc!$C$4:$V$300,18,FALSE)</f>
        <v>0</v>
      </c>
      <c r="S107" s="6"/>
      <c r="T107" s="4">
        <f t="shared" si="16"/>
        <v>0</v>
      </c>
      <c r="U107" s="4">
        <f t="shared" si="17"/>
        <v>0</v>
      </c>
      <c r="V107" s="5">
        <v>105</v>
      </c>
      <c r="W107">
        <f t="shared" si="11"/>
        <v>10</v>
      </c>
      <c r="X107" s="19">
        <f t="shared" si="12"/>
        <v>10</v>
      </c>
      <c r="Y107" s="7">
        <f t="shared" si="13"/>
        <v>0</v>
      </c>
      <c r="Z107" s="7">
        <f t="shared" si="14"/>
        <v>7</v>
      </c>
      <c r="AA107" s="40">
        <f t="shared" si="15"/>
        <v>0</v>
      </c>
      <c r="AB107" s="7">
        <v>0</v>
      </c>
    </row>
    <row r="108" spans="1:28">
      <c r="A108" s="5">
        <v>106</v>
      </c>
      <c r="B108" s="7" t="s">
        <v>462</v>
      </c>
      <c r="C108" s="8" t="str">
        <f>VLOOKUP($B108,AgeCalc!$C$4:$V$300,7,FALSE)</f>
        <v>16 - 39</v>
      </c>
      <c r="D108" s="95"/>
      <c r="E108" s="8"/>
      <c r="F108" s="8"/>
      <c r="G108" s="8"/>
      <c r="H108" s="8">
        <f>VLOOKUP($B108,AgeCalc!$C$4:$V$300,8,FALSE)</f>
        <v>0</v>
      </c>
      <c r="I108" s="8">
        <f>VLOOKUP($B108,AgeCalc!$C$4:$V$300,9,FALSE)</f>
        <v>0</v>
      </c>
      <c r="J108" s="8">
        <f>VLOOKUP($B108,AgeCalc!$C$4:$V$300,10,FALSE)</f>
        <v>0</v>
      </c>
      <c r="K108" s="8">
        <f>VLOOKUP($B108,AgeCalc!$C$4:$V$300,11,FALSE)</f>
        <v>0</v>
      </c>
      <c r="L108" s="8">
        <f>VLOOKUP($B108,AgeCalc!$C$4:$V$300,12,FALSE)</f>
        <v>0</v>
      </c>
      <c r="M108" s="8">
        <f>VLOOKUP($B108,AgeCalc!$C$4:$V$300,13,FALSE)</f>
        <v>0</v>
      </c>
      <c r="N108" s="8">
        <f>VLOOKUP($B108,AgeCalc!$C$4:$V$300,14,FALSE)</f>
        <v>0</v>
      </c>
      <c r="O108" s="8">
        <f>VLOOKUP($B108,AgeCalc!$C$4:$V$300,15,FALSE)</f>
        <v>0</v>
      </c>
      <c r="P108" s="8">
        <f>VLOOKUP($B108,AgeCalc!$C$4:$V$300,16,FALSE)</f>
        <v>0</v>
      </c>
      <c r="Q108" s="8">
        <f>VLOOKUP($B108,AgeCalc!$C$4:$V$300,17,FALSE)</f>
        <v>0</v>
      </c>
      <c r="R108" s="8">
        <f>VLOOKUP($B108,AgeCalc!$C$4:$V$300,18,FALSE)</f>
        <v>0</v>
      </c>
      <c r="S108" s="6"/>
      <c r="T108" s="4">
        <f t="shared" si="16"/>
        <v>0</v>
      </c>
      <c r="U108" s="4">
        <f t="shared" si="17"/>
        <v>0</v>
      </c>
      <c r="V108" s="5">
        <v>106</v>
      </c>
      <c r="W108">
        <f t="shared" si="11"/>
        <v>10</v>
      </c>
      <c r="X108" s="19">
        <f t="shared" si="12"/>
        <v>10</v>
      </c>
      <c r="Y108" s="7">
        <f t="shared" si="13"/>
        <v>0</v>
      </c>
      <c r="Z108" s="7">
        <f t="shared" si="14"/>
        <v>7</v>
      </c>
      <c r="AA108" s="40">
        <f t="shared" si="15"/>
        <v>0</v>
      </c>
      <c r="AB108" s="7">
        <v>0</v>
      </c>
    </row>
    <row r="109" spans="1:28">
      <c r="A109" s="5">
        <v>107</v>
      </c>
      <c r="B109" s="7" t="s">
        <v>473</v>
      </c>
      <c r="C109" s="8" t="str">
        <f>VLOOKUP($B109,AgeCalc!$C$4:$V$300,7,FALSE)</f>
        <v>16 - 39</v>
      </c>
      <c r="D109" s="95"/>
      <c r="E109" s="8"/>
      <c r="F109" s="8"/>
      <c r="G109" s="8"/>
      <c r="H109" s="8">
        <f>VLOOKUP($B109,AgeCalc!$C$4:$V$300,8,FALSE)</f>
        <v>0</v>
      </c>
      <c r="I109" s="8">
        <f>VLOOKUP($B109,AgeCalc!$C$4:$V$300,9,FALSE)</f>
        <v>0</v>
      </c>
      <c r="J109" s="8">
        <f>VLOOKUP($B109,AgeCalc!$C$4:$V$300,10,FALSE)</f>
        <v>0</v>
      </c>
      <c r="K109" s="8">
        <f>VLOOKUP($B109,AgeCalc!$C$4:$V$300,11,FALSE)</f>
        <v>0</v>
      </c>
      <c r="L109" s="8">
        <f>VLOOKUP($B109,AgeCalc!$C$4:$V$300,12,FALSE)</f>
        <v>0</v>
      </c>
      <c r="M109" s="8">
        <f>VLOOKUP($B109,AgeCalc!$C$4:$V$300,13,FALSE)</f>
        <v>0</v>
      </c>
      <c r="N109" s="8">
        <f>VLOOKUP($B109,AgeCalc!$C$4:$V$300,14,FALSE)</f>
        <v>0</v>
      </c>
      <c r="O109" s="8">
        <f>VLOOKUP($B109,AgeCalc!$C$4:$V$300,15,FALSE)</f>
        <v>0</v>
      </c>
      <c r="P109" s="8">
        <f>VLOOKUP($B109,AgeCalc!$C$4:$V$300,16,FALSE)</f>
        <v>0</v>
      </c>
      <c r="Q109" s="8">
        <f>VLOOKUP($B109,AgeCalc!$C$4:$V$300,17,FALSE)</f>
        <v>0</v>
      </c>
      <c r="R109" s="8">
        <f>VLOOKUP($B109,AgeCalc!$C$4:$V$300,18,FALSE)</f>
        <v>0</v>
      </c>
      <c r="S109" s="6"/>
      <c r="T109" s="4">
        <f t="shared" si="16"/>
        <v>0</v>
      </c>
      <c r="U109" s="4">
        <f t="shared" si="17"/>
        <v>0</v>
      </c>
      <c r="V109" s="5">
        <v>107</v>
      </c>
      <c r="W109">
        <f t="shared" si="11"/>
        <v>10</v>
      </c>
      <c r="X109" s="19">
        <f t="shared" si="12"/>
        <v>10</v>
      </c>
      <c r="Y109" s="7">
        <f t="shared" si="13"/>
        <v>0</v>
      </c>
      <c r="Z109" s="7">
        <f t="shared" si="14"/>
        <v>7</v>
      </c>
      <c r="AA109" s="40">
        <f t="shared" si="15"/>
        <v>0</v>
      </c>
      <c r="AB109" s="7">
        <v>0</v>
      </c>
    </row>
    <row r="110" spans="1:28">
      <c r="A110" s="5">
        <v>108</v>
      </c>
      <c r="B110" s="7" t="s">
        <v>474</v>
      </c>
      <c r="C110" s="8" t="str">
        <f>VLOOKUP($B110,AgeCalc!$C$4:$V$300,7,FALSE)</f>
        <v>16 - 39</v>
      </c>
      <c r="D110" s="95"/>
      <c r="E110" s="8"/>
      <c r="F110" s="8"/>
      <c r="G110" s="8"/>
      <c r="H110" s="8">
        <f>VLOOKUP($B110,AgeCalc!$C$4:$V$300,8,FALSE)</f>
        <v>0</v>
      </c>
      <c r="I110" s="8">
        <f>VLOOKUP($B110,AgeCalc!$C$4:$V$300,9,FALSE)</f>
        <v>0</v>
      </c>
      <c r="J110" s="8">
        <f>VLOOKUP($B110,AgeCalc!$C$4:$V$300,10,FALSE)</f>
        <v>0</v>
      </c>
      <c r="K110" s="8">
        <f>VLOOKUP($B110,AgeCalc!$C$4:$V$300,11,FALSE)</f>
        <v>0</v>
      </c>
      <c r="L110" s="8">
        <f>VLOOKUP($B110,AgeCalc!$C$4:$V$300,12,FALSE)</f>
        <v>0</v>
      </c>
      <c r="M110" s="8">
        <f>VLOOKUP($B110,AgeCalc!$C$4:$V$300,13,FALSE)</f>
        <v>0</v>
      </c>
      <c r="N110" s="8">
        <f>VLOOKUP($B110,AgeCalc!$C$4:$V$300,14,FALSE)</f>
        <v>0</v>
      </c>
      <c r="O110" s="8">
        <f>VLOOKUP($B110,AgeCalc!$C$4:$V$300,15,FALSE)</f>
        <v>0</v>
      </c>
      <c r="P110" s="8">
        <f>VLOOKUP($B110,AgeCalc!$C$4:$V$300,16,FALSE)</f>
        <v>0</v>
      </c>
      <c r="Q110" s="8">
        <f>VLOOKUP($B110,AgeCalc!$C$4:$V$300,17,FALSE)</f>
        <v>0</v>
      </c>
      <c r="R110" s="8">
        <f>VLOOKUP($B110,AgeCalc!$C$4:$V$300,18,FALSE)</f>
        <v>0</v>
      </c>
      <c r="S110" s="6"/>
      <c r="T110" s="4">
        <f t="shared" si="16"/>
        <v>0</v>
      </c>
      <c r="U110" s="4">
        <f t="shared" si="17"/>
        <v>0</v>
      </c>
      <c r="V110" s="5">
        <v>108</v>
      </c>
      <c r="W110" s="7">
        <f t="shared" si="11"/>
        <v>10</v>
      </c>
      <c r="X110" s="19">
        <f t="shared" si="12"/>
        <v>10</v>
      </c>
      <c r="Y110" s="7">
        <f t="shared" si="13"/>
        <v>0</v>
      </c>
      <c r="Z110" s="7">
        <f t="shared" si="14"/>
        <v>7</v>
      </c>
      <c r="AA110" s="40">
        <f t="shared" si="15"/>
        <v>0</v>
      </c>
      <c r="AB110" s="7">
        <v>0</v>
      </c>
    </row>
    <row r="111" spans="1:28">
      <c r="A111" s="5">
        <v>109</v>
      </c>
      <c r="B111" s="7" t="s">
        <v>112</v>
      </c>
      <c r="C111" s="8" t="str">
        <f>VLOOKUP($B111,AgeCalc!$C$4:$V$300,7,FALSE)</f>
        <v>16 - 39</v>
      </c>
      <c r="D111" s="95"/>
      <c r="E111" s="8"/>
      <c r="F111" s="8"/>
      <c r="G111" s="8"/>
      <c r="H111" s="8">
        <f>VLOOKUP($B111,AgeCalc!$C$4:$V$300,8,FALSE)</f>
        <v>0</v>
      </c>
      <c r="I111" s="8">
        <f>VLOOKUP($B111,AgeCalc!$C$4:$V$300,9,FALSE)</f>
        <v>0</v>
      </c>
      <c r="J111" s="8">
        <f>VLOOKUP($B111,AgeCalc!$C$4:$V$300,10,FALSE)</f>
        <v>0</v>
      </c>
      <c r="K111" s="8">
        <f>VLOOKUP($B111,AgeCalc!$C$4:$V$300,11,FALSE)</f>
        <v>0</v>
      </c>
      <c r="L111" s="8">
        <f>VLOOKUP($B111,AgeCalc!$C$4:$V$300,12,FALSE)</f>
        <v>0</v>
      </c>
      <c r="M111" s="8">
        <f>VLOOKUP($B111,AgeCalc!$C$4:$V$300,13,FALSE)</f>
        <v>0</v>
      </c>
      <c r="N111" s="8">
        <f>VLOOKUP($B111,AgeCalc!$C$4:$V$300,14,FALSE)</f>
        <v>0</v>
      </c>
      <c r="O111" s="8">
        <f>VLOOKUP($B111,AgeCalc!$C$4:$V$300,15,FALSE)</f>
        <v>0</v>
      </c>
      <c r="P111" s="8">
        <f>VLOOKUP($B111,AgeCalc!$C$4:$V$300,16,FALSE)</f>
        <v>0</v>
      </c>
      <c r="Q111" s="8">
        <f>VLOOKUP($B111,AgeCalc!$C$4:$V$300,17,FALSE)</f>
        <v>0</v>
      </c>
      <c r="R111" s="8">
        <f>VLOOKUP($B111,AgeCalc!$C$4:$V$300,18,FALSE)</f>
        <v>0</v>
      </c>
      <c r="S111" s="6"/>
      <c r="T111" s="4">
        <f t="shared" si="16"/>
        <v>0</v>
      </c>
      <c r="U111" s="4">
        <f t="shared" si="17"/>
        <v>0</v>
      </c>
      <c r="V111" s="5">
        <v>109</v>
      </c>
      <c r="W111" s="7">
        <f t="shared" si="11"/>
        <v>10</v>
      </c>
      <c r="X111" s="19">
        <f t="shared" si="12"/>
        <v>10</v>
      </c>
      <c r="Y111" s="7">
        <f t="shared" si="13"/>
        <v>0</v>
      </c>
      <c r="Z111" s="7">
        <f t="shared" si="14"/>
        <v>7</v>
      </c>
      <c r="AA111" s="40">
        <f t="shared" si="15"/>
        <v>0</v>
      </c>
      <c r="AB111" s="7">
        <v>0</v>
      </c>
    </row>
    <row r="112" spans="1:28">
      <c r="A112" s="5">
        <v>110</v>
      </c>
      <c r="B112" s="7" t="s">
        <v>469</v>
      </c>
      <c r="C112" s="8" t="str">
        <f>VLOOKUP($B112,AgeCalc!$C$4:$V$300,7,FALSE)</f>
        <v>16 - 39</v>
      </c>
      <c r="D112" s="95"/>
      <c r="E112" s="8"/>
      <c r="F112" s="8"/>
      <c r="G112" s="8"/>
      <c r="H112" s="8">
        <f>VLOOKUP($B112,AgeCalc!$C$4:$V$300,8,FALSE)</f>
        <v>0</v>
      </c>
      <c r="I112" s="8">
        <f>VLOOKUP($B112,AgeCalc!$C$4:$V$300,9,FALSE)</f>
        <v>0</v>
      </c>
      <c r="J112" s="8">
        <f>VLOOKUP($B112,AgeCalc!$C$4:$V$300,10,FALSE)</f>
        <v>0</v>
      </c>
      <c r="K112" s="8">
        <f>VLOOKUP($B112,AgeCalc!$C$4:$V$300,11,FALSE)</f>
        <v>0</v>
      </c>
      <c r="L112" s="8">
        <f>VLOOKUP($B112,AgeCalc!$C$4:$V$300,12,FALSE)</f>
        <v>0</v>
      </c>
      <c r="M112" s="8">
        <f>VLOOKUP($B112,AgeCalc!$C$4:$V$300,13,FALSE)</f>
        <v>0</v>
      </c>
      <c r="N112" s="8">
        <f>VLOOKUP($B112,AgeCalc!$C$4:$V$300,14,FALSE)</f>
        <v>0</v>
      </c>
      <c r="O112" s="8">
        <f>VLOOKUP($B112,AgeCalc!$C$4:$V$300,15,FALSE)</f>
        <v>0</v>
      </c>
      <c r="P112" s="8">
        <f>VLOOKUP($B112,AgeCalc!$C$4:$V$300,16,FALSE)</f>
        <v>0</v>
      </c>
      <c r="Q112" s="8">
        <f>VLOOKUP($B112,AgeCalc!$C$4:$V$300,17,FALSE)</f>
        <v>0</v>
      </c>
      <c r="R112" s="8">
        <f>VLOOKUP($B112,AgeCalc!$C$4:$V$300,18,FALSE)</f>
        <v>0</v>
      </c>
      <c r="S112" s="6"/>
      <c r="T112" s="4">
        <f t="shared" si="16"/>
        <v>0</v>
      </c>
      <c r="U112" s="4">
        <f t="shared" si="17"/>
        <v>0</v>
      </c>
      <c r="V112" s="5">
        <v>110</v>
      </c>
      <c r="W112" s="7">
        <f t="shared" si="11"/>
        <v>10</v>
      </c>
      <c r="X112" s="19">
        <f t="shared" si="12"/>
        <v>10</v>
      </c>
      <c r="Y112" s="7">
        <f t="shared" si="13"/>
        <v>0</v>
      </c>
      <c r="Z112" s="7">
        <f t="shared" si="14"/>
        <v>7</v>
      </c>
      <c r="AA112" s="40">
        <f t="shared" si="15"/>
        <v>0</v>
      </c>
      <c r="AB112" s="7">
        <v>0</v>
      </c>
    </row>
    <row r="113" spans="1:28">
      <c r="A113" s="5">
        <v>111</v>
      </c>
      <c r="B113" s="7" t="s">
        <v>486</v>
      </c>
      <c r="C113" s="8" t="str">
        <f>VLOOKUP($B113,AgeCalc!$C$4:$V$300,7,FALSE)</f>
        <v>16 - 39</v>
      </c>
      <c r="D113" s="95"/>
      <c r="E113" s="8"/>
      <c r="F113" s="8"/>
      <c r="G113" s="8"/>
      <c r="H113" s="8">
        <f>VLOOKUP($B113,AgeCalc!$C$4:$V$300,8,FALSE)</f>
        <v>0</v>
      </c>
      <c r="I113" s="8">
        <f>VLOOKUP($B113,AgeCalc!$C$4:$V$300,9,FALSE)</f>
        <v>0</v>
      </c>
      <c r="J113" s="8">
        <f>VLOOKUP($B113,AgeCalc!$C$4:$V$300,10,FALSE)</f>
        <v>0</v>
      </c>
      <c r="K113" s="8">
        <f>VLOOKUP($B113,AgeCalc!$C$4:$V$300,11,FALSE)</f>
        <v>0</v>
      </c>
      <c r="L113" s="8">
        <f>VLOOKUP($B113,AgeCalc!$C$4:$V$300,12,FALSE)</f>
        <v>0</v>
      </c>
      <c r="M113" s="8">
        <f>VLOOKUP($B113,AgeCalc!$C$4:$V$300,13,FALSE)</f>
        <v>0</v>
      </c>
      <c r="N113" s="8">
        <f>VLOOKUP($B113,AgeCalc!$C$4:$V$300,14,FALSE)</f>
        <v>0</v>
      </c>
      <c r="O113" s="8">
        <f>VLOOKUP($B113,AgeCalc!$C$4:$V$300,15,FALSE)</f>
        <v>0</v>
      </c>
      <c r="P113" s="8">
        <f>VLOOKUP($B113,AgeCalc!$C$4:$V$300,16,FALSE)</f>
        <v>0</v>
      </c>
      <c r="Q113" s="8">
        <f>VLOOKUP($B113,AgeCalc!$C$4:$V$300,17,FALSE)</f>
        <v>0</v>
      </c>
      <c r="R113" s="8">
        <f>VLOOKUP($B113,AgeCalc!$C$4:$V$300,18,FALSE)</f>
        <v>0</v>
      </c>
      <c r="S113" s="6"/>
      <c r="T113" s="4">
        <f t="shared" si="16"/>
        <v>0</v>
      </c>
      <c r="U113" s="4">
        <f t="shared" si="17"/>
        <v>0</v>
      </c>
      <c r="V113" s="5">
        <v>111</v>
      </c>
      <c r="W113" s="7">
        <f t="shared" si="11"/>
        <v>10</v>
      </c>
      <c r="X113" s="19">
        <f t="shared" si="12"/>
        <v>10</v>
      </c>
      <c r="Y113" s="7">
        <f t="shared" si="13"/>
        <v>0</v>
      </c>
      <c r="Z113" s="7">
        <f t="shared" si="14"/>
        <v>7</v>
      </c>
      <c r="AA113" s="40">
        <f t="shared" si="15"/>
        <v>0</v>
      </c>
      <c r="AB113" s="7">
        <v>0</v>
      </c>
    </row>
    <row r="114" spans="1:28">
      <c r="A114" s="5">
        <v>112</v>
      </c>
      <c r="B114" s="7" t="s">
        <v>825</v>
      </c>
      <c r="C114" s="8" t="str">
        <f>VLOOKUP($B114,AgeCalc!$C$4:$V$300,7,FALSE)</f>
        <v>16 - 39</v>
      </c>
      <c r="D114" s="95"/>
      <c r="E114" s="8"/>
      <c r="F114" s="8"/>
      <c r="G114" s="8"/>
      <c r="H114" s="8">
        <f>VLOOKUP($B114,AgeCalc!$C$4:$V$300,8,FALSE)</f>
        <v>0</v>
      </c>
      <c r="I114" s="8">
        <f>VLOOKUP($B114,AgeCalc!$C$4:$V$300,9,FALSE)</f>
        <v>0</v>
      </c>
      <c r="J114" s="8">
        <f>VLOOKUP($B114,AgeCalc!$C$4:$V$300,10,FALSE)</f>
        <v>0</v>
      </c>
      <c r="K114" s="8">
        <f>VLOOKUP($B114,AgeCalc!$C$4:$V$300,11,FALSE)</f>
        <v>0</v>
      </c>
      <c r="L114" s="8">
        <f>VLOOKUP($B114,AgeCalc!$C$4:$V$300,12,FALSE)</f>
        <v>0</v>
      </c>
      <c r="M114" s="8">
        <f>VLOOKUP($B114,AgeCalc!$C$4:$V$300,13,FALSE)</f>
        <v>0</v>
      </c>
      <c r="N114" s="8">
        <f>VLOOKUP($B114,AgeCalc!$C$4:$V$300,14,FALSE)</f>
        <v>0</v>
      </c>
      <c r="O114" s="8">
        <f>VLOOKUP($B114,AgeCalc!$C$4:$V$300,15,FALSE)</f>
        <v>0</v>
      </c>
      <c r="P114" s="8">
        <f>VLOOKUP($B114,AgeCalc!$C$4:$V$300,16,FALSE)</f>
        <v>0</v>
      </c>
      <c r="Q114" s="8">
        <f>VLOOKUP($B114,AgeCalc!$C$4:$V$300,17,FALSE)</f>
        <v>0</v>
      </c>
      <c r="R114" s="8">
        <f>VLOOKUP($B114,AgeCalc!$C$4:$V$300,18,FALSE)</f>
        <v>0</v>
      </c>
      <c r="S114" s="6"/>
      <c r="T114" s="4">
        <f t="shared" si="16"/>
        <v>0</v>
      </c>
      <c r="U114" s="4">
        <f t="shared" si="17"/>
        <v>0</v>
      </c>
      <c r="V114" s="5">
        <v>112</v>
      </c>
      <c r="W114" s="7">
        <f t="shared" si="11"/>
        <v>10</v>
      </c>
      <c r="X114" s="19">
        <f t="shared" si="12"/>
        <v>10</v>
      </c>
      <c r="Y114" s="7">
        <f t="shared" si="13"/>
        <v>0</v>
      </c>
      <c r="Z114" s="7">
        <f t="shared" si="14"/>
        <v>7</v>
      </c>
      <c r="AA114" s="40">
        <f t="shared" si="15"/>
        <v>0</v>
      </c>
      <c r="AB114" s="7">
        <v>0</v>
      </c>
    </row>
    <row r="115" spans="1:28">
      <c r="A115" s="5">
        <v>113</v>
      </c>
      <c r="B115" s="7" t="s">
        <v>340</v>
      </c>
      <c r="C115" s="8" t="str">
        <f>VLOOKUP($B115,AgeCalc!$C$4:$V$300,7,FALSE)</f>
        <v>16 - 39</v>
      </c>
      <c r="D115" s="95"/>
      <c r="E115" s="8"/>
      <c r="F115" s="8"/>
      <c r="G115" s="8"/>
      <c r="H115" s="8">
        <f>VLOOKUP($B115,AgeCalc!$C$4:$V$300,8,FALSE)</f>
        <v>0</v>
      </c>
      <c r="I115" s="8">
        <f>VLOOKUP($B115,AgeCalc!$C$4:$V$300,9,FALSE)</f>
        <v>0</v>
      </c>
      <c r="J115" s="8">
        <f>VLOOKUP($B115,AgeCalc!$C$4:$V$300,10,FALSE)</f>
        <v>0</v>
      </c>
      <c r="K115" s="8">
        <f>VLOOKUP($B115,AgeCalc!$C$4:$V$300,11,FALSE)</f>
        <v>0</v>
      </c>
      <c r="L115" s="8">
        <f>VLOOKUP($B115,AgeCalc!$C$4:$V$300,12,FALSE)</f>
        <v>0</v>
      </c>
      <c r="M115" s="8">
        <f>VLOOKUP($B115,AgeCalc!$C$4:$V$300,13,FALSE)</f>
        <v>0</v>
      </c>
      <c r="N115" s="8">
        <f>VLOOKUP($B115,AgeCalc!$C$4:$V$300,14,FALSE)</f>
        <v>0</v>
      </c>
      <c r="O115" s="8">
        <f>VLOOKUP($B115,AgeCalc!$C$4:$V$300,15,FALSE)</f>
        <v>0</v>
      </c>
      <c r="P115" s="8">
        <f>VLOOKUP($B115,AgeCalc!$C$4:$V$300,16,FALSE)</f>
        <v>0</v>
      </c>
      <c r="Q115" s="8">
        <f>VLOOKUP($B115,AgeCalc!$C$4:$V$300,17,FALSE)</f>
        <v>0</v>
      </c>
      <c r="R115" s="8">
        <f>VLOOKUP($B115,AgeCalc!$C$4:$V$300,18,FALSE)</f>
        <v>0</v>
      </c>
      <c r="S115" s="6"/>
      <c r="T115" s="4">
        <f t="shared" si="16"/>
        <v>0</v>
      </c>
      <c r="U115" s="4">
        <f t="shared" si="17"/>
        <v>0</v>
      </c>
      <c r="V115" s="5">
        <v>113</v>
      </c>
      <c r="W115" s="7">
        <f t="shared" si="11"/>
        <v>10</v>
      </c>
      <c r="X115" s="19">
        <f t="shared" si="12"/>
        <v>10</v>
      </c>
      <c r="Y115" s="7">
        <f t="shared" si="13"/>
        <v>0</v>
      </c>
      <c r="Z115" s="7">
        <f t="shared" si="14"/>
        <v>7</v>
      </c>
      <c r="AA115" s="40">
        <f t="shared" si="15"/>
        <v>0</v>
      </c>
      <c r="AB115" s="7">
        <v>0</v>
      </c>
    </row>
    <row r="116" spans="1:28">
      <c r="A116" s="5">
        <v>114</v>
      </c>
      <c r="B116" s="7" t="s">
        <v>817</v>
      </c>
      <c r="C116" s="8" t="str">
        <f>VLOOKUP($B116,AgeCalc!$C$4:$V$300,7,FALSE)</f>
        <v>16 - 39</v>
      </c>
      <c r="D116" s="95"/>
      <c r="E116" s="8"/>
      <c r="F116" s="8"/>
      <c r="G116" s="8"/>
      <c r="H116" s="8">
        <f>VLOOKUP($B116,AgeCalc!$C$4:$V$300,8,FALSE)</f>
        <v>0</v>
      </c>
      <c r="I116" s="8">
        <f>VLOOKUP($B116,AgeCalc!$C$4:$V$300,9,FALSE)</f>
        <v>0</v>
      </c>
      <c r="J116" s="8">
        <f>VLOOKUP($B116,AgeCalc!$C$4:$V$300,10,FALSE)</f>
        <v>0</v>
      </c>
      <c r="K116" s="8">
        <f>VLOOKUP($B116,AgeCalc!$C$4:$V$300,11,FALSE)</f>
        <v>0</v>
      </c>
      <c r="L116" s="8">
        <f>VLOOKUP($B116,AgeCalc!$C$4:$V$300,12,FALSE)</f>
        <v>0</v>
      </c>
      <c r="M116" s="8">
        <f>VLOOKUP($B116,AgeCalc!$C$4:$V$300,13,FALSE)</f>
        <v>0</v>
      </c>
      <c r="N116" s="8">
        <f>VLOOKUP($B116,AgeCalc!$C$4:$V$300,14,FALSE)</f>
        <v>0</v>
      </c>
      <c r="O116" s="8">
        <f>VLOOKUP($B116,AgeCalc!$C$4:$V$300,15,FALSE)</f>
        <v>0</v>
      </c>
      <c r="P116" s="8">
        <f>VLOOKUP($B116,AgeCalc!$C$4:$V$300,16,FALSE)</f>
        <v>0</v>
      </c>
      <c r="Q116" s="8">
        <f>VLOOKUP($B116,AgeCalc!$C$4:$V$300,17,FALSE)</f>
        <v>0</v>
      </c>
      <c r="R116" s="8">
        <f>VLOOKUP($B116,AgeCalc!$C$4:$V$300,18,FALSE)</f>
        <v>0</v>
      </c>
      <c r="S116" s="6"/>
      <c r="T116" s="4">
        <f t="shared" si="16"/>
        <v>0</v>
      </c>
      <c r="U116" s="4">
        <f t="shared" si="17"/>
        <v>0</v>
      </c>
      <c r="V116" s="5">
        <v>114</v>
      </c>
      <c r="W116" s="7">
        <f t="shared" si="11"/>
        <v>10</v>
      </c>
      <c r="X116" s="19">
        <f t="shared" si="12"/>
        <v>10</v>
      </c>
      <c r="Y116" s="7">
        <f t="shared" si="13"/>
        <v>0</v>
      </c>
      <c r="Z116" s="7">
        <f t="shared" si="14"/>
        <v>7</v>
      </c>
      <c r="AA116" s="40">
        <f t="shared" si="15"/>
        <v>0</v>
      </c>
      <c r="AB116" s="7">
        <v>0</v>
      </c>
    </row>
    <row r="117" spans="1:28">
      <c r="A117" s="5">
        <v>115</v>
      </c>
      <c r="B117" s="7" t="s">
        <v>806</v>
      </c>
      <c r="C117" s="8" t="str">
        <f>VLOOKUP($B117,AgeCalc!$C$4:$V$300,7,FALSE)</f>
        <v>16 - 39</v>
      </c>
      <c r="D117" s="95"/>
      <c r="E117" s="8"/>
      <c r="F117" s="8"/>
      <c r="G117" s="8"/>
      <c r="H117" s="8">
        <f>VLOOKUP($B117,AgeCalc!$C$4:$V$300,8,FALSE)</f>
        <v>0</v>
      </c>
      <c r="I117" s="8">
        <f>VLOOKUP($B117,AgeCalc!$C$4:$V$300,9,FALSE)</f>
        <v>0</v>
      </c>
      <c r="J117" s="8">
        <f>VLOOKUP($B117,AgeCalc!$C$4:$V$300,10,FALSE)</f>
        <v>0</v>
      </c>
      <c r="K117" s="8">
        <f>VLOOKUP($B117,AgeCalc!$C$4:$V$300,11,FALSE)</f>
        <v>0</v>
      </c>
      <c r="L117" s="8">
        <f>VLOOKUP($B117,AgeCalc!$C$4:$V$300,12,FALSE)</f>
        <v>0</v>
      </c>
      <c r="M117" s="8">
        <f>VLOOKUP($B117,AgeCalc!$C$4:$V$300,13,FALSE)</f>
        <v>0</v>
      </c>
      <c r="N117" s="8">
        <f>VLOOKUP($B117,AgeCalc!$C$4:$V$300,14,FALSE)</f>
        <v>0</v>
      </c>
      <c r="O117" s="8">
        <f>VLOOKUP($B117,AgeCalc!$C$4:$V$300,15,FALSE)</f>
        <v>0</v>
      </c>
      <c r="P117" s="8">
        <f>VLOOKUP($B117,AgeCalc!$C$4:$V$300,16,FALSE)</f>
        <v>0</v>
      </c>
      <c r="Q117" s="8">
        <f>VLOOKUP($B117,AgeCalc!$C$4:$V$300,17,FALSE)</f>
        <v>0</v>
      </c>
      <c r="R117" s="8">
        <f>VLOOKUP($B117,AgeCalc!$C$4:$V$300,18,FALSE)</f>
        <v>0</v>
      </c>
      <c r="S117" s="6"/>
      <c r="T117" s="4">
        <f t="shared" si="16"/>
        <v>0</v>
      </c>
      <c r="U117" s="4">
        <f t="shared" si="17"/>
        <v>0</v>
      </c>
      <c r="V117" s="5">
        <v>115</v>
      </c>
      <c r="W117" s="7">
        <f t="shared" si="11"/>
        <v>10</v>
      </c>
      <c r="X117" s="19">
        <f t="shared" si="12"/>
        <v>10</v>
      </c>
      <c r="Y117" s="7">
        <f t="shared" si="13"/>
        <v>0</v>
      </c>
      <c r="Z117" s="7">
        <f t="shared" si="14"/>
        <v>7</v>
      </c>
      <c r="AA117" s="40">
        <f t="shared" si="15"/>
        <v>0</v>
      </c>
      <c r="AB117" s="7">
        <v>0</v>
      </c>
    </row>
    <row r="118" spans="1:28">
      <c r="A118" s="5">
        <v>116</v>
      </c>
      <c r="B118" s="7" t="s">
        <v>91</v>
      </c>
      <c r="C118" s="8" t="str">
        <f>VLOOKUP($B118,AgeCalc!$C$4:$V$300,7,FALSE)</f>
        <v>16 - 39</v>
      </c>
      <c r="D118" s="95"/>
      <c r="E118" s="8"/>
      <c r="F118" s="8"/>
      <c r="G118" s="8"/>
      <c r="H118" s="8">
        <f>VLOOKUP($B118,AgeCalc!$C$4:$V$300,8,FALSE)</f>
        <v>0</v>
      </c>
      <c r="I118" s="8">
        <f>VLOOKUP($B118,AgeCalc!$C$4:$V$300,9,FALSE)</f>
        <v>0</v>
      </c>
      <c r="J118" s="8">
        <f>VLOOKUP($B118,AgeCalc!$C$4:$V$300,10,FALSE)</f>
        <v>0</v>
      </c>
      <c r="K118" s="8">
        <f>VLOOKUP($B118,AgeCalc!$C$4:$V$300,11,FALSE)</f>
        <v>0</v>
      </c>
      <c r="L118" s="8">
        <f>VLOOKUP($B118,AgeCalc!$C$4:$V$300,12,FALSE)</f>
        <v>0</v>
      </c>
      <c r="M118" s="8">
        <f>VLOOKUP($B118,AgeCalc!$C$4:$V$300,13,FALSE)</f>
        <v>0</v>
      </c>
      <c r="N118" s="8">
        <f>VLOOKUP($B118,AgeCalc!$C$4:$V$300,14,FALSE)</f>
        <v>0</v>
      </c>
      <c r="O118" s="8">
        <f>VLOOKUP($B118,AgeCalc!$C$4:$V$300,15,FALSE)</f>
        <v>0</v>
      </c>
      <c r="P118" s="8">
        <f>VLOOKUP($B118,AgeCalc!$C$4:$V$300,16,FALSE)</f>
        <v>0</v>
      </c>
      <c r="Q118" s="8">
        <f>VLOOKUP($B118,AgeCalc!$C$4:$V$300,17,FALSE)</f>
        <v>0</v>
      </c>
      <c r="R118" s="8">
        <f>VLOOKUP($B118,AgeCalc!$C$4:$V$300,18,FALSE)</f>
        <v>0</v>
      </c>
      <c r="S118" s="6"/>
      <c r="T118" s="4">
        <f t="shared" si="16"/>
        <v>0</v>
      </c>
      <c r="U118" s="4">
        <f t="shared" si="17"/>
        <v>0</v>
      </c>
      <c r="V118" s="5">
        <v>116</v>
      </c>
      <c r="W118" s="7">
        <f t="shared" si="11"/>
        <v>10</v>
      </c>
      <c r="X118" s="19">
        <f t="shared" si="12"/>
        <v>10</v>
      </c>
      <c r="Y118" s="7">
        <f t="shared" si="13"/>
        <v>0</v>
      </c>
      <c r="Z118" s="7">
        <f t="shared" si="14"/>
        <v>7</v>
      </c>
      <c r="AA118" s="40">
        <f t="shared" si="15"/>
        <v>0</v>
      </c>
      <c r="AB118" s="7">
        <v>0</v>
      </c>
    </row>
    <row r="119" spans="1:28">
      <c r="A119" s="5">
        <v>117</v>
      </c>
      <c r="B119" s="7" t="s">
        <v>292</v>
      </c>
      <c r="C119" s="8" t="str">
        <f>VLOOKUP($B119,AgeCalc!$C$4:$V$300,7,FALSE)</f>
        <v>40 - 44</v>
      </c>
      <c r="D119" s="95"/>
      <c r="E119" s="8"/>
      <c r="F119" s="8"/>
      <c r="G119" s="56"/>
      <c r="H119" s="8">
        <f>VLOOKUP($B119,AgeCalc!$C$4:$V$300,8,FALSE)</f>
        <v>0</v>
      </c>
      <c r="I119" s="8">
        <f>VLOOKUP($B119,AgeCalc!$C$4:$V$300,9,FALSE)</f>
        <v>0</v>
      </c>
      <c r="J119" s="8">
        <f>VLOOKUP($B119,AgeCalc!$C$4:$V$300,10,FALSE)</f>
        <v>0</v>
      </c>
      <c r="K119" s="8">
        <f>VLOOKUP($B119,AgeCalc!$C$4:$V$300,11,FALSE)</f>
        <v>0</v>
      </c>
      <c r="L119" s="8">
        <f>VLOOKUP($B119,AgeCalc!$C$4:$V$300,12,FALSE)</f>
        <v>0</v>
      </c>
      <c r="M119" s="8">
        <f>VLOOKUP($B119,AgeCalc!$C$4:$V$300,13,FALSE)</f>
        <v>0</v>
      </c>
      <c r="N119" s="8">
        <f>VLOOKUP($B119,AgeCalc!$C$4:$V$300,14,FALSE)</f>
        <v>0</v>
      </c>
      <c r="O119" s="8">
        <f>VLOOKUP($B119,AgeCalc!$C$4:$V$300,15,FALSE)</f>
        <v>0</v>
      </c>
      <c r="P119" s="8">
        <f>VLOOKUP($B119,AgeCalc!$C$4:$V$300,16,FALSE)</f>
        <v>0</v>
      </c>
      <c r="Q119" s="8">
        <f>VLOOKUP($B119,AgeCalc!$C$4:$V$300,17,FALSE)</f>
        <v>0</v>
      </c>
      <c r="R119" s="8">
        <f>VLOOKUP($B119,AgeCalc!$C$4:$V$300,18,FALSE)</f>
        <v>0</v>
      </c>
      <c r="S119" s="6"/>
      <c r="T119" s="4">
        <f t="shared" si="16"/>
        <v>0</v>
      </c>
      <c r="U119" s="4">
        <f t="shared" si="17"/>
        <v>0</v>
      </c>
      <c r="V119" s="5">
        <v>117</v>
      </c>
      <c r="W119" s="7">
        <f t="shared" si="11"/>
        <v>10</v>
      </c>
      <c r="X119" s="19">
        <f t="shared" si="12"/>
        <v>10</v>
      </c>
      <c r="Y119" s="7">
        <f t="shared" si="13"/>
        <v>0</v>
      </c>
      <c r="Z119" s="7">
        <f t="shared" si="14"/>
        <v>7</v>
      </c>
      <c r="AA119" s="40">
        <f t="shared" si="15"/>
        <v>0</v>
      </c>
      <c r="AB119" s="7">
        <v>0</v>
      </c>
    </row>
    <row r="120" spans="1:28">
      <c r="A120" s="5">
        <v>118</v>
      </c>
      <c r="B120" s="7" t="s">
        <v>115</v>
      </c>
      <c r="C120" s="8" t="str">
        <f>VLOOKUP($B120,AgeCalc!$C$4:$V$300,7,FALSE)</f>
        <v>40 - 44</v>
      </c>
      <c r="D120" s="95"/>
      <c r="E120" s="8"/>
      <c r="F120" s="8"/>
      <c r="G120" s="8"/>
      <c r="H120" s="8">
        <f>VLOOKUP($B120,AgeCalc!$C$4:$V$300,8,FALSE)</f>
        <v>0</v>
      </c>
      <c r="I120" s="8">
        <f>VLOOKUP($B120,AgeCalc!$C$4:$V$300,9,FALSE)</f>
        <v>0</v>
      </c>
      <c r="J120" s="8">
        <f>VLOOKUP($B120,AgeCalc!$C$4:$V$300,10,FALSE)</f>
        <v>0</v>
      </c>
      <c r="K120" s="8">
        <f>VLOOKUP($B120,AgeCalc!$C$4:$V$300,11,FALSE)</f>
        <v>0</v>
      </c>
      <c r="L120" s="8">
        <f>VLOOKUP($B120,AgeCalc!$C$4:$V$300,12,FALSE)</f>
        <v>0</v>
      </c>
      <c r="M120" s="8">
        <f>VLOOKUP($B120,AgeCalc!$C$4:$V$300,13,FALSE)</f>
        <v>0</v>
      </c>
      <c r="N120" s="8">
        <f>VLOOKUP($B120,AgeCalc!$C$4:$V$300,14,FALSE)</f>
        <v>0</v>
      </c>
      <c r="O120" s="8">
        <f>VLOOKUP($B120,AgeCalc!$C$4:$V$300,15,FALSE)</f>
        <v>0</v>
      </c>
      <c r="P120" s="8">
        <f>VLOOKUP($B120,AgeCalc!$C$4:$V$300,16,FALSE)</f>
        <v>0</v>
      </c>
      <c r="Q120" s="8">
        <f>VLOOKUP($B120,AgeCalc!$C$4:$V$300,17,FALSE)</f>
        <v>0</v>
      </c>
      <c r="R120" s="8">
        <f>VLOOKUP($B120,AgeCalc!$C$4:$V$300,18,FALSE)</f>
        <v>0</v>
      </c>
      <c r="S120" s="6"/>
      <c r="T120" s="4">
        <f t="shared" si="16"/>
        <v>0</v>
      </c>
      <c r="U120" s="4">
        <f t="shared" si="17"/>
        <v>0</v>
      </c>
      <c r="V120" s="5">
        <v>118</v>
      </c>
      <c r="W120" s="7">
        <f t="shared" si="11"/>
        <v>10</v>
      </c>
      <c r="X120" s="19">
        <f t="shared" si="12"/>
        <v>10</v>
      </c>
      <c r="Y120" s="7">
        <f t="shared" si="13"/>
        <v>0</v>
      </c>
      <c r="Z120" s="7">
        <f t="shared" si="14"/>
        <v>7</v>
      </c>
      <c r="AA120" s="40">
        <f t="shared" si="15"/>
        <v>0</v>
      </c>
      <c r="AB120" s="7">
        <v>0</v>
      </c>
    </row>
    <row r="121" spans="1:28">
      <c r="A121" s="5">
        <v>119</v>
      </c>
      <c r="B121" s="7" t="s">
        <v>226</v>
      </c>
      <c r="C121" s="8" t="str">
        <f>VLOOKUP($B121,AgeCalc!$C$4:$V$300,7,FALSE)</f>
        <v>40 - 44</v>
      </c>
      <c r="D121" s="95"/>
      <c r="E121" s="8"/>
      <c r="F121" s="8"/>
      <c r="G121" s="8"/>
      <c r="H121" s="8">
        <f>VLOOKUP($B121,AgeCalc!$C$4:$V$300,8,FALSE)</f>
        <v>0</v>
      </c>
      <c r="I121" s="8">
        <f>VLOOKUP($B121,AgeCalc!$C$4:$V$300,9,FALSE)</f>
        <v>0</v>
      </c>
      <c r="J121" s="8">
        <f>VLOOKUP($B121,AgeCalc!$C$4:$V$300,10,FALSE)</f>
        <v>0</v>
      </c>
      <c r="K121" s="8">
        <f>VLOOKUP($B121,AgeCalc!$C$4:$V$300,11,FALSE)</f>
        <v>0</v>
      </c>
      <c r="L121" s="8">
        <f>VLOOKUP($B121,AgeCalc!$C$4:$V$300,12,FALSE)</f>
        <v>0</v>
      </c>
      <c r="M121" s="8">
        <f>VLOOKUP($B121,AgeCalc!$C$4:$V$300,13,FALSE)</f>
        <v>0</v>
      </c>
      <c r="N121" s="8">
        <f>VLOOKUP($B121,AgeCalc!$C$4:$V$300,14,FALSE)</f>
        <v>0</v>
      </c>
      <c r="O121" s="8">
        <f>VLOOKUP($B121,AgeCalc!$C$4:$V$300,15,FALSE)</f>
        <v>0</v>
      </c>
      <c r="P121" s="8">
        <f>VLOOKUP($B121,AgeCalc!$C$4:$V$300,16,FALSE)</f>
        <v>0</v>
      </c>
      <c r="Q121" s="8">
        <f>VLOOKUP($B121,AgeCalc!$C$4:$V$300,17,FALSE)</f>
        <v>0</v>
      </c>
      <c r="R121" s="8">
        <f>VLOOKUP($B121,AgeCalc!$C$4:$V$300,18,FALSE)</f>
        <v>0</v>
      </c>
      <c r="S121" s="6"/>
      <c r="T121" s="4">
        <f t="shared" si="16"/>
        <v>0</v>
      </c>
      <c r="U121" s="4">
        <f t="shared" si="17"/>
        <v>0</v>
      </c>
      <c r="V121" s="5">
        <v>119</v>
      </c>
      <c r="W121" s="7">
        <f t="shared" si="11"/>
        <v>10</v>
      </c>
      <c r="X121" s="19">
        <f t="shared" si="12"/>
        <v>10</v>
      </c>
      <c r="Y121" s="7">
        <f t="shared" si="13"/>
        <v>0</v>
      </c>
      <c r="Z121" s="7">
        <f t="shared" si="14"/>
        <v>7</v>
      </c>
      <c r="AA121" s="40">
        <f t="shared" si="15"/>
        <v>0</v>
      </c>
      <c r="AB121" s="7">
        <v>0</v>
      </c>
    </row>
    <row r="122" spans="1:28">
      <c r="A122" s="5">
        <v>120</v>
      </c>
      <c r="B122" s="7" t="s">
        <v>466</v>
      </c>
      <c r="C122" s="8" t="str">
        <f>VLOOKUP($B122,AgeCalc!$C$4:$V$300,7,FALSE)</f>
        <v>40 - 44</v>
      </c>
      <c r="D122" s="95"/>
      <c r="E122" s="8"/>
      <c r="F122" s="8"/>
      <c r="G122" s="8"/>
      <c r="H122" s="8">
        <f>VLOOKUP($B122,AgeCalc!$C$4:$V$300,8,FALSE)</f>
        <v>0</v>
      </c>
      <c r="I122" s="8">
        <f>VLOOKUP($B122,AgeCalc!$C$4:$V$300,9,FALSE)</f>
        <v>0</v>
      </c>
      <c r="J122" s="8">
        <f>VLOOKUP($B122,AgeCalc!$C$4:$V$300,10,FALSE)</f>
        <v>0</v>
      </c>
      <c r="K122" s="8">
        <f>VLOOKUP($B122,AgeCalc!$C$4:$V$300,11,FALSE)</f>
        <v>0</v>
      </c>
      <c r="L122" s="8">
        <f>VLOOKUP($B122,AgeCalc!$C$4:$V$300,12,FALSE)</f>
        <v>0</v>
      </c>
      <c r="M122" s="8">
        <f>VLOOKUP($B122,AgeCalc!$C$4:$V$300,13,FALSE)</f>
        <v>0</v>
      </c>
      <c r="N122" s="8">
        <f>VLOOKUP($B122,AgeCalc!$C$4:$V$300,14,FALSE)</f>
        <v>0</v>
      </c>
      <c r="O122" s="8">
        <f>VLOOKUP($B122,AgeCalc!$C$4:$V$300,15,FALSE)</f>
        <v>0</v>
      </c>
      <c r="P122" s="8">
        <f>VLOOKUP($B122,AgeCalc!$C$4:$V$300,16,FALSE)</f>
        <v>0</v>
      </c>
      <c r="Q122" s="8">
        <f>VLOOKUP($B122,AgeCalc!$C$4:$V$300,17,FALSE)</f>
        <v>0</v>
      </c>
      <c r="R122" s="8">
        <f>VLOOKUP($B122,AgeCalc!$C$4:$V$300,18,FALSE)</f>
        <v>0</v>
      </c>
      <c r="S122" s="6"/>
      <c r="T122" s="4">
        <f t="shared" si="16"/>
        <v>0</v>
      </c>
      <c r="U122" s="4">
        <f t="shared" si="17"/>
        <v>0</v>
      </c>
      <c r="V122" s="5">
        <v>120</v>
      </c>
      <c r="W122" s="7">
        <f t="shared" si="11"/>
        <v>10</v>
      </c>
      <c r="X122" s="19">
        <f t="shared" si="12"/>
        <v>10</v>
      </c>
      <c r="Y122" s="7">
        <f t="shared" si="13"/>
        <v>0</v>
      </c>
      <c r="Z122" s="7">
        <f t="shared" si="14"/>
        <v>7</v>
      </c>
      <c r="AA122" s="40">
        <f t="shared" si="15"/>
        <v>0</v>
      </c>
      <c r="AB122" s="7">
        <v>0</v>
      </c>
    </row>
    <row r="123" spans="1:28">
      <c r="A123" s="5">
        <v>121</v>
      </c>
      <c r="B123" s="7" t="s">
        <v>254</v>
      </c>
      <c r="C123" s="8" t="str">
        <f>VLOOKUP($B123,AgeCalc!$C$4:$V$300,7,FALSE)</f>
        <v>40 - 44</v>
      </c>
      <c r="D123" s="70"/>
      <c r="E123" s="8"/>
      <c r="F123" s="8"/>
      <c r="G123" s="8"/>
      <c r="H123" s="8">
        <f>VLOOKUP($B123,AgeCalc!$C$4:$V$300,8,FALSE)</f>
        <v>0</v>
      </c>
      <c r="I123" s="8">
        <f>VLOOKUP($B123,AgeCalc!$C$4:$V$300,9,FALSE)</f>
        <v>0</v>
      </c>
      <c r="J123" s="8">
        <f>VLOOKUP($B123,AgeCalc!$C$4:$V$300,10,FALSE)</f>
        <v>0</v>
      </c>
      <c r="K123" s="8">
        <f>VLOOKUP($B123,AgeCalc!$C$4:$V$300,11,FALSE)</f>
        <v>0</v>
      </c>
      <c r="L123" s="8">
        <f>VLOOKUP($B123,AgeCalc!$C$4:$V$300,12,FALSE)</f>
        <v>0</v>
      </c>
      <c r="M123" s="8">
        <f>VLOOKUP($B123,AgeCalc!$C$4:$V$300,13,FALSE)</f>
        <v>0</v>
      </c>
      <c r="N123" s="8">
        <f>VLOOKUP($B123,AgeCalc!$C$4:$V$300,14,FALSE)</f>
        <v>0</v>
      </c>
      <c r="O123" s="8">
        <f>VLOOKUP($B123,AgeCalc!$C$4:$V$300,15,FALSE)</f>
        <v>0</v>
      </c>
      <c r="P123" s="8">
        <f>VLOOKUP($B123,AgeCalc!$C$4:$V$300,16,FALSE)</f>
        <v>0</v>
      </c>
      <c r="Q123" s="8">
        <f>VLOOKUP($B123,AgeCalc!$C$4:$V$300,17,FALSE)</f>
        <v>0</v>
      </c>
      <c r="R123" s="8">
        <f>VLOOKUP($B123,AgeCalc!$C$4:$V$300,18,FALSE)</f>
        <v>0</v>
      </c>
      <c r="S123" s="8"/>
      <c r="T123" s="4">
        <f t="shared" si="16"/>
        <v>0</v>
      </c>
      <c r="U123" s="4">
        <f t="shared" si="17"/>
        <v>0</v>
      </c>
      <c r="V123" s="5">
        <v>121</v>
      </c>
      <c r="W123" s="7">
        <f t="shared" si="11"/>
        <v>10</v>
      </c>
      <c r="X123" s="19">
        <f t="shared" si="12"/>
        <v>10</v>
      </c>
      <c r="Y123" s="7">
        <f t="shared" si="13"/>
        <v>0</v>
      </c>
      <c r="Z123" s="7">
        <f t="shared" si="14"/>
        <v>7</v>
      </c>
      <c r="AA123" s="40">
        <f t="shared" si="15"/>
        <v>0</v>
      </c>
    </row>
    <row r="124" spans="1:28">
      <c r="A124" s="5">
        <v>122</v>
      </c>
      <c r="B124" s="7" t="s">
        <v>295</v>
      </c>
      <c r="C124" s="8" t="str">
        <f>VLOOKUP($B124,AgeCalc!$C$4:$V$300,7,FALSE)</f>
        <v>40 - 44</v>
      </c>
      <c r="D124" s="70"/>
      <c r="E124" s="8"/>
      <c r="F124" s="8"/>
      <c r="G124" s="8"/>
      <c r="H124" s="8">
        <f>VLOOKUP($B124,AgeCalc!$C$4:$V$300,8,FALSE)</f>
        <v>0</v>
      </c>
      <c r="I124" s="8">
        <f>VLOOKUP($B124,AgeCalc!$C$4:$V$300,9,FALSE)</f>
        <v>0</v>
      </c>
      <c r="J124" s="8">
        <f>VLOOKUP($B124,AgeCalc!$C$4:$V$300,10,FALSE)</f>
        <v>0</v>
      </c>
      <c r="K124" s="8">
        <f>VLOOKUP($B124,AgeCalc!$C$4:$V$300,11,FALSE)</f>
        <v>0</v>
      </c>
      <c r="L124" s="8">
        <f>VLOOKUP($B124,AgeCalc!$C$4:$V$300,12,FALSE)</f>
        <v>0</v>
      </c>
      <c r="M124" s="8">
        <f>VLOOKUP($B124,AgeCalc!$C$4:$V$300,13,FALSE)</f>
        <v>0</v>
      </c>
      <c r="N124" s="8">
        <f>VLOOKUP($B124,AgeCalc!$C$4:$V$300,14,FALSE)</f>
        <v>0</v>
      </c>
      <c r="O124" s="8">
        <f>VLOOKUP($B124,AgeCalc!$C$4:$V$300,15,FALSE)</f>
        <v>0</v>
      </c>
      <c r="P124" s="8">
        <f>VLOOKUP($B124,AgeCalc!$C$4:$V$300,16,FALSE)</f>
        <v>0</v>
      </c>
      <c r="Q124" s="8">
        <f>VLOOKUP($B124,AgeCalc!$C$4:$V$300,17,FALSE)</f>
        <v>0</v>
      </c>
      <c r="R124" s="8">
        <f>VLOOKUP($B124,AgeCalc!$C$4:$V$300,18,FALSE)</f>
        <v>0</v>
      </c>
      <c r="S124" s="8"/>
      <c r="T124" s="4">
        <f t="shared" si="16"/>
        <v>0</v>
      </c>
      <c r="U124" s="4">
        <f t="shared" si="17"/>
        <v>0</v>
      </c>
      <c r="V124" s="5">
        <v>122</v>
      </c>
      <c r="W124" s="7">
        <f t="shared" si="11"/>
        <v>10</v>
      </c>
      <c r="X124" s="19">
        <f t="shared" si="12"/>
        <v>10</v>
      </c>
      <c r="Y124" s="7">
        <f t="shared" si="13"/>
        <v>0</v>
      </c>
      <c r="Z124" s="7">
        <f t="shared" si="14"/>
        <v>7</v>
      </c>
      <c r="AA124" s="40">
        <f t="shared" si="15"/>
        <v>0</v>
      </c>
    </row>
    <row r="125" spans="1:28">
      <c r="A125" s="5">
        <v>123</v>
      </c>
      <c r="B125" s="7" t="s">
        <v>808</v>
      </c>
      <c r="C125" s="8" t="str">
        <f>VLOOKUP($B125,AgeCalc!$C$4:$V$300,7,FALSE)</f>
        <v>40 - 44</v>
      </c>
      <c r="D125" s="70"/>
      <c r="E125" s="8"/>
      <c r="F125" s="8"/>
      <c r="G125" s="8"/>
      <c r="H125" s="8">
        <f>VLOOKUP($B125,AgeCalc!$C$4:$V$300,8,FALSE)</f>
        <v>0</v>
      </c>
      <c r="I125" s="8">
        <f>VLOOKUP($B125,AgeCalc!$C$4:$V$300,9,FALSE)</f>
        <v>0</v>
      </c>
      <c r="J125" s="8">
        <f>VLOOKUP($B125,AgeCalc!$C$4:$V$300,10,FALSE)</f>
        <v>0</v>
      </c>
      <c r="K125" s="8">
        <f>VLOOKUP($B125,AgeCalc!$C$4:$V$300,11,FALSE)</f>
        <v>0</v>
      </c>
      <c r="L125" s="8">
        <f>VLOOKUP($B125,AgeCalc!$C$4:$V$300,12,FALSE)</f>
        <v>0</v>
      </c>
      <c r="M125" s="8">
        <f>VLOOKUP($B125,AgeCalc!$C$4:$V$300,13,FALSE)</f>
        <v>0</v>
      </c>
      <c r="N125" s="8">
        <f>VLOOKUP($B125,AgeCalc!$C$4:$V$300,14,FALSE)</f>
        <v>0</v>
      </c>
      <c r="O125" s="8">
        <f>VLOOKUP($B125,AgeCalc!$C$4:$V$300,15,FALSE)</f>
        <v>0</v>
      </c>
      <c r="P125" s="8">
        <f>VLOOKUP($B125,AgeCalc!$C$4:$V$300,16,FALSE)</f>
        <v>0</v>
      </c>
      <c r="Q125" s="8">
        <f>VLOOKUP($B125,AgeCalc!$C$4:$V$300,17,FALSE)</f>
        <v>0</v>
      </c>
      <c r="R125" s="8">
        <f>VLOOKUP($B125,AgeCalc!$C$4:$V$300,18,FALSE)</f>
        <v>0</v>
      </c>
      <c r="S125" s="8"/>
      <c r="T125" s="4">
        <f t="shared" si="16"/>
        <v>0</v>
      </c>
      <c r="U125" s="4">
        <f t="shared" si="17"/>
        <v>0</v>
      </c>
      <c r="V125" s="5">
        <v>123</v>
      </c>
      <c r="W125" s="7">
        <f t="shared" si="11"/>
        <v>10</v>
      </c>
      <c r="X125" s="19">
        <f t="shared" si="12"/>
        <v>10</v>
      </c>
      <c r="Y125" s="7">
        <f t="shared" si="13"/>
        <v>0</v>
      </c>
      <c r="Z125" s="7">
        <f t="shared" si="14"/>
        <v>7</v>
      </c>
      <c r="AA125" s="40">
        <f t="shared" si="15"/>
        <v>0</v>
      </c>
    </row>
    <row r="126" spans="1:28">
      <c r="A126" s="5">
        <v>124</v>
      </c>
      <c r="B126" s="7" t="s">
        <v>471</v>
      </c>
      <c r="C126" s="8" t="str">
        <f>VLOOKUP($B126,AgeCalc!$C$4:$V$300,7,FALSE)</f>
        <v>40 - 44</v>
      </c>
      <c r="D126" s="70"/>
      <c r="E126" s="8"/>
      <c r="F126" s="8"/>
      <c r="G126" s="8"/>
      <c r="H126" s="8">
        <f>VLOOKUP($B126,AgeCalc!$C$4:$V$300,8,FALSE)</f>
        <v>0</v>
      </c>
      <c r="I126" s="8">
        <f>VLOOKUP($B126,AgeCalc!$C$4:$V$300,9,FALSE)</f>
        <v>0</v>
      </c>
      <c r="J126" s="8">
        <f>VLOOKUP($B126,AgeCalc!$C$4:$V$300,10,FALSE)</f>
        <v>0</v>
      </c>
      <c r="K126" s="8">
        <f>VLOOKUP($B126,AgeCalc!$C$4:$V$300,11,FALSE)</f>
        <v>0</v>
      </c>
      <c r="L126" s="8">
        <f>VLOOKUP($B126,AgeCalc!$C$4:$V$300,12,FALSE)</f>
        <v>0</v>
      </c>
      <c r="M126" s="8">
        <f>VLOOKUP($B126,AgeCalc!$C$4:$V$300,13,FALSE)</f>
        <v>0</v>
      </c>
      <c r="N126" s="8">
        <f>VLOOKUP($B126,AgeCalc!$C$4:$V$300,14,FALSE)</f>
        <v>0</v>
      </c>
      <c r="O126" s="8">
        <f>VLOOKUP($B126,AgeCalc!$C$4:$V$300,15,FALSE)</f>
        <v>0</v>
      </c>
      <c r="P126" s="8">
        <f>VLOOKUP($B126,AgeCalc!$C$4:$V$300,16,FALSE)</f>
        <v>0</v>
      </c>
      <c r="Q126" s="8">
        <f>VLOOKUP($B126,AgeCalc!$C$4:$V$300,17,FALSE)</f>
        <v>0</v>
      </c>
      <c r="R126" s="8">
        <f>VLOOKUP($B126,AgeCalc!$C$4:$V$300,18,FALSE)</f>
        <v>0</v>
      </c>
      <c r="S126" s="8"/>
      <c r="T126" s="4">
        <f t="shared" si="16"/>
        <v>0</v>
      </c>
      <c r="U126" s="4">
        <f t="shared" si="17"/>
        <v>0</v>
      </c>
      <c r="V126" s="5">
        <v>124</v>
      </c>
      <c r="W126" s="7">
        <f t="shared" si="11"/>
        <v>10</v>
      </c>
      <c r="X126" s="19">
        <f t="shared" si="12"/>
        <v>10</v>
      </c>
      <c r="Y126" s="7">
        <f t="shared" si="13"/>
        <v>0</v>
      </c>
      <c r="Z126" s="7">
        <f t="shared" si="14"/>
        <v>7</v>
      </c>
      <c r="AA126" s="40">
        <f t="shared" si="15"/>
        <v>0</v>
      </c>
    </row>
    <row r="127" spans="1:28">
      <c r="A127" s="5">
        <v>125</v>
      </c>
      <c r="B127" s="7" t="s">
        <v>96</v>
      </c>
      <c r="C127" s="8" t="str">
        <f>VLOOKUP($B127,AgeCalc!$C$4:$V$300,7,FALSE)</f>
        <v>45 - 49</v>
      </c>
      <c r="D127" s="70"/>
      <c r="E127" s="8"/>
      <c r="F127" s="8"/>
      <c r="G127" s="8"/>
      <c r="H127" s="8">
        <f>VLOOKUP($B127,AgeCalc!$C$4:$V$300,8,FALSE)</f>
        <v>0</v>
      </c>
      <c r="I127" s="8">
        <f>VLOOKUP($B127,AgeCalc!$C$4:$V$300,9,FALSE)</f>
        <v>0</v>
      </c>
      <c r="J127" s="8">
        <f>VLOOKUP($B127,AgeCalc!$C$4:$V$300,10,FALSE)</f>
        <v>0</v>
      </c>
      <c r="K127" s="8">
        <f>VLOOKUP($B127,AgeCalc!$C$4:$V$300,11,FALSE)</f>
        <v>0</v>
      </c>
      <c r="L127" s="8">
        <f>VLOOKUP($B127,AgeCalc!$C$4:$V$300,12,FALSE)</f>
        <v>0</v>
      </c>
      <c r="M127" s="8">
        <f>VLOOKUP($B127,AgeCalc!$C$4:$V$300,13,FALSE)</f>
        <v>0</v>
      </c>
      <c r="N127" s="8">
        <f>VLOOKUP($B127,AgeCalc!$C$4:$V$300,14,FALSE)</f>
        <v>0</v>
      </c>
      <c r="O127" s="8">
        <f>VLOOKUP($B127,AgeCalc!$C$4:$V$300,15,FALSE)</f>
        <v>0</v>
      </c>
      <c r="P127" s="8">
        <f>VLOOKUP($B127,AgeCalc!$C$4:$V$300,16,FALSE)</f>
        <v>0</v>
      </c>
      <c r="Q127" s="8">
        <f>VLOOKUP($B127,AgeCalc!$C$4:$V$300,17,FALSE)</f>
        <v>0</v>
      </c>
      <c r="R127" s="8">
        <f>VLOOKUP($B127,AgeCalc!$C$4:$V$300,18,FALSE)</f>
        <v>0</v>
      </c>
      <c r="S127" s="8"/>
      <c r="T127" s="4">
        <f t="shared" si="16"/>
        <v>0</v>
      </c>
      <c r="U127" s="4">
        <f t="shared" si="17"/>
        <v>0</v>
      </c>
      <c r="V127" s="5">
        <v>125</v>
      </c>
      <c r="W127" s="7">
        <f t="shared" si="11"/>
        <v>10</v>
      </c>
      <c r="X127" s="19">
        <f t="shared" si="12"/>
        <v>10</v>
      </c>
      <c r="Y127" s="7">
        <f t="shared" si="13"/>
        <v>0</v>
      </c>
      <c r="Z127" s="7">
        <f t="shared" si="14"/>
        <v>7</v>
      </c>
      <c r="AA127" s="40">
        <f t="shared" si="15"/>
        <v>0</v>
      </c>
    </row>
    <row r="128" spans="1:28">
      <c r="A128" s="5">
        <v>126</v>
      </c>
      <c r="B128" s="7" t="s">
        <v>406</v>
      </c>
      <c r="C128" s="8" t="str">
        <f>VLOOKUP($B128,AgeCalc!$C$4:$V$300,7,FALSE)</f>
        <v>45 - 49</v>
      </c>
      <c r="D128" s="70"/>
      <c r="E128" s="8"/>
      <c r="F128" s="8"/>
      <c r="G128" s="8"/>
      <c r="H128" s="8">
        <f>VLOOKUP($B128,AgeCalc!$C$4:$V$300,8,FALSE)</f>
        <v>0</v>
      </c>
      <c r="I128" s="8">
        <f>VLOOKUP($B128,AgeCalc!$C$4:$V$300,9,FALSE)</f>
        <v>0</v>
      </c>
      <c r="J128" s="8">
        <f>VLOOKUP($B128,AgeCalc!$C$4:$V$300,10,FALSE)</f>
        <v>0</v>
      </c>
      <c r="K128" s="8">
        <f>VLOOKUP($B128,AgeCalc!$C$4:$V$300,11,FALSE)</f>
        <v>0</v>
      </c>
      <c r="L128" s="8">
        <f>VLOOKUP($B128,AgeCalc!$C$4:$V$300,12,FALSE)</f>
        <v>0</v>
      </c>
      <c r="M128" s="8">
        <f>VLOOKUP($B128,AgeCalc!$C$4:$V$300,13,FALSE)</f>
        <v>0</v>
      </c>
      <c r="N128" s="8">
        <f>VLOOKUP($B128,AgeCalc!$C$4:$V$300,14,FALSE)</f>
        <v>0</v>
      </c>
      <c r="O128" s="8">
        <f>VLOOKUP($B128,AgeCalc!$C$4:$V$300,15,FALSE)</f>
        <v>0</v>
      </c>
      <c r="P128" s="8">
        <f>VLOOKUP($B128,AgeCalc!$C$4:$V$300,16,FALSE)</f>
        <v>0</v>
      </c>
      <c r="Q128" s="8">
        <f>VLOOKUP($B128,AgeCalc!$C$4:$V$300,17,FALSE)</f>
        <v>0</v>
      </c>
      <c r="R128" s="8">
        <f>VLOOKUP($B128,AgeCalc!$C$4:$V$300,18,FALSE)</f>
        <v>0</v>
      </c>
      <c r="S128" s="8"/>
      <c r="T128" s="4">
        <f t="shared" si="16"/>
        <v>0</v>
      </c>
      <c r="U128" s="4">
        <f t="shared" si="17"/>
        <v>0</v>
      </c>
      <c r="V128" s="5">
        <v>126</v>
      </c>
      <c r="W128" s="7">
        <f t="shared" si="11"/>
        <v>10</v>
      </c>
      <c r="X128" s="19">
        <f t="shared" si="12"/>
        <v>10</v>
      </c>
      <c r="Y128" s="7">
        <f t="shared" si="13"/>
        <v>0</v>
      </c>
      <c r="Z128" s="7">
        <f t="shared" si="14"/>
        <v>7</v>
      </c>
      <c r="AA128" s="40">
        <f t="shared" si="15"/>
        <v>0</v>
      </c>
    </row>
    <row r="129" spans="1:27">
      <c r="A129" s="5">
        <v>127</v>
      </c>
      <c r="B129" s="7" t="s">
        <v>338</v>
      </c>
      <c r="C129" s="8" t="str">
        <f>VLOOKUP($B129,AgeCalc!$C$4:$V$300,7,FALSE)</f>
        <v>45 - 49</v>
      </c>
      <c r="D129" s="70"/>
      <c r="E129" s="8"/>
      <c r="F129" s="8"/>
      <c r="G129" s="8"/>
      <c r="H129" s="8">
        <f>VLOOKUP($B129,AgeCalc!$C$4:$V$300,8,FALSE)</f>
        <v>0</v>
      </c>
      <c r="I129" s="8">
        <f>VLOOKUP($B129,AgeCalc!$C$4:$V$300,9,FALSE)</f>
        <v>0</v>
      </c>
      <c r="J129" s="8">
        <f>VLOOKUP($B129,AgeCalc!$C$4:$V$300,10,FALSE)</f>
        <v>0</v>
      </c>
      <c r="K129" s="8">
        <f>VLOOKUP($B129,AgeCalc!$C$4:$V$300,11,FALSE)</f>
        <v>0</v>
      </c>
      <c r="L129" s="8">
        <f>VLOOKUP($B129,AgeCalc!$C$4:$V$300,12,FALSE)</f>
        <v>0</v>
      </c>
      <c r="M129" s="8">
        <f>VLOOKUP($B129,AgeCalc!$C$4:$V$300,13,FALSE)</f>
        <v>0</v>
      </c>
      <c r="N129" s="8">
        <f>VLOOKUP($B129,AgeCalc!$C$4:$V$300,14,FALSE)</f>
        <v>0</v>
      </c>
      <c r="O129" s="8">
        <f>VLOOKUP($B129,AgeCalc!$C$4:$V$300,15,FALSE)</f>
        <v>0</v>
      </c>
      <c r="P129" s="8">
        <f>VLOOKUP($B129,AgeCalc!$C$4:$V$300,16,FALSE)</f>
        <v>0</v>
      </c>
      <c r="Q129" s="8">
        <f>VLOOKUP($B129,AgeCalc!$C$4:$V$300,17,FALSE)</f>
        <v>0</v>
      </c>
      <c r="R129" s="8">
        <f>VLOOKUP($B129,AgeCalc!$C$4:$V$300,18,FALSE)</f>
        <v>0</v>
      </c>
      <c r="S129" s="8"/>
      <c r="T129" s="4">
        <f t="shared" si="16"/>
        <v>0</v>
      </c>
      <c r="U129" s="4">
        <f t="shared" si="17"/>
        <v>0</v>
      </c>
      <c r="V129" s="5">
        <v>127</v>
      </c>
      <c r="W129" s="7">
        <f t="shared" si="11"/>
        <v>10</v>
      </c>
      <c r="X129" s="19">
        <f t="shared" si="12"/>
        <v>10</v>
      </c>
      <c r="Y129" s="7">
        <f t="shared" si="13"/>
        <v>0</v>
      </c>
      <c r="Z129" s="7">
        <f t="shared" si="14"/>
        <v>7</v>
      </c>
      <c r="AA129" s="40">
        <f t="shared" si="15"/>
        <v>0</v>
      </c>
    </row>
    <row r="130" spans="1:27">
      <c r="A130" s="5">
        <v>128</v>
      </c>
      <c r="B130" s="7" t="s">
        <v>828</v>
      </c>
      <c r="C130" s="8" t="str">
        <f>VLOOKUP($B130,AgeCalc!$C$4:$V$300,7,FALSE)</f>
        <v>45 - 49</v>
      </c>
      <c r="D130" s="70"/>
      <c r="E130" s="8"/>
      <c r="F130" s="8"/>
      <c r="G130" s="56"/>
      <c r="H130" s="8">
        <f>VLOOKUP($B130,AgeCalc!$C$4:$V$300,8,FALSE)</f>
        <v>0</v>
      </c>
      <c r="I130" s="8">
        <f>VLOOKUP($B130,AgeCalc!$C$4:$V$300,9,FALSE)</f>
        <v>0</v>
      </c>
      <c r="J130" s="8">
        <f>VLOOKUP($B130,AgeCalc!$C$4:$V$300,10,FALSE)</f>
        <v>0</v>
      </c>
      <c r="K130" s="8">
        <f>VLOOKUP($B130,AgeCalc!$C$4:$V$300,11,FALSE)</f>
        <v>0</v>
      </c>
      <c r="L130" s="8">
        <f>VLOOKUP($B130,AgeCalc!$C$4:$V$300,12,FALSE)</f>
        <v>0</v>
      </c>
      <c r="M130" s="8">
        <f>VLOOKUP($B130,AgeCalc!$C$4:$V$300,13,FALSE)</f>
        <v>0</v>
      </c>
      <c r="N130" s="8">
        <f>VLOOKUP($B130,AgeCalc!$C$4:$V$300,14,FALSE)</f>
        <v>0</v>
      </c>
      <c r="O130" s="8">
        <f>VLOOKUP($B130,AgeCalc!$C$4:$V$300,15,FALSE)</f>
        <v>0</v>
      </c>
      <c r="P130" s="8">
        <f>VLOOKUP($B130,AgeCalc!$C$4:$V$300,16,FALSE)</f>
        <v>0</v>
      </c>
      <c r="Q130" s="8">
        <f>VLOOKUP($B130,AgeCalc!$C$4:$V$300,17,FALSE)</f>
        <v>0</v>
      </c>
      <c r="R130" s="8">
        <f>VLOOKUP($B130,AgeCalc!$C$4:$V$300,18,FALSE)</f>
        <v>0</v>
      </c>
      <c r="S130" s="8"/>
      <c r="T130" s="4">
        <f t="shared" si="16"/>
        <v>0</v>
      </c>
      <c r="U130" s="4">
        <f t="shared" si="17"/>
        <v>0</v>
      </c>
      <c r="V130" s="5">
        <v>128</v>
      </c>
      <c r="W130" s="7">
        <f t="shared" si="11"/>
        <v>10</v>
      </c>
      <c r="X130" s="19">
        <f t="shared" si="12"/>
        <v>10</v>
      </c>
      <c r="Y130" s="7">
        <f t="shared" si="13"/>
        <v>0</v>
      </c>
      <c r="Z130" s="7">
        <f t="shared" si="14"/>
        <v>7</v>
      </c>
      <c r="AA130" s="40">
        <f t="shared" si="15"/>
        <v>0</v>
      </c>
    </row>
    <row r="131" spans="1:27">
      <c r="A131" s="5">
        <v>129</v>
      </c>
      <c r="B131" s="7" t="s">
        <v>809</v>
      </c>
      <c r="C131" s="8" t="str">
        <f>VLOOKUP($B131,AgeCalc!$C$4:$V$300,7,FALSE)</f>
        <v>45 - 49</v>
      </c>
      <c r="D131" s="70"/>
      <c r="E131" s="8"/>
      <c r="F131" s="8"/>
      <c r="G131" s="8"/>
      <c r="H131" s="8">
        <f>VLOOKUP($B131,AgeCalc!$C$4:$V$300,8,FALSE)</f>
        <v>0</v>
      </c>
      <c r="I131" s="8">
        <f>VLOOKUP($B131,AgeCalc!$C$4:$V$300,9,FALSE)</f>
        <v>0</v>
      </c>
      <c r="J131" s="8">
        <f>VLOOKUP($B131,AgeCalc!$C$4:$V$300,10,FALSE)</f>
        <v>0</v>
      </c>
      <c r="K131" s="8">
        <f>VLOOKUP($B131,AgeCalc!$C$4:$V$300,11,FALSE)</f>
        <v>0</v>
      </c>
      <c r="L131" s="8">
        <f>VLOOKUP($B131,AgeCalc!$C$4:$V$300,12,FALSE)</f>
        <v>0</v>
      </c>
      <c r="M131" s="8">
        <f>VLOOKUP($B131,AgeCalc!$C$4:$V$300,13,FALSE)</f>
        <v>0</v>
      </c>
      <c r="N131" s="8">
        <f>VLOOKUP($B131,AgeCalc!$C$4:$V$300,14,FALSE)</f>
        <v>0</v>
      </c>
      <c r="O131" s="8">
        <f>VLOOKUP($B131,AgeCalc!$C$4:$V$300,15,FALSE)</f>
        <v>0</v>
      </c>
      <c r="P131" s="8">
        <f>VLOOKUP($B131,AgeCalc!$C$4:$V$300,16,FALSE)</f>
        <v>0</v>
      </c>
      <c r="Q131" s="8">
        <f>VLOOKUP($B131,AgeCalc!$C$4:$V$300,17,FALSE)</f>
        <v>0</v>
      </c>
      <c r="R131" s="8">
        <f>VLOOKUP($B131,AgeCalc!$C$4:$V$300,18,FALSE)</f>
        <v>0</v>
      </c>
      <c r="S131" s="8"/>
      <c r="T131" s="4">
        <f t="shared" ref="T131:T162" si="18">SUM(F131:S131)</f>
        <v>0</v>
      </c>
      <c r="U131" s="4">
        <f t="shared" ref="U131:U162" si="19">T131</f>
        <v>0</v>
      </c>
      <c r="V131" s="5">
        <v>129</v>
      </c>
      <c r="W131" s="7">
        <f t="shared" si="11"/>
        <v>10</v>
      </c>
      <c r="X131" s="19">
        <f t="shared" si="12"/>
        <v>10</v>
      </c>
      <c r="Y131" s="7">
        <f t="shared" si="13"/>
        <v>0</v>
      </c>
      <c r="Z131" s="7">
        <f t="shared" si="14"/>
        <v>7</v>
      </c>
      <c r="AA131" s="40">
        <f t="shared" si="15"/>
        <v>0</v>
      </c>
    </row>
    <row r="132" spans="1:27">
      <c r="A132" s="5">
        <v>130</v>
      </c>
      <c r="B132" s="7" t="s">
        <v>396</v>
      </c>
      <c r="C132" s="8" t="str">
        <f>VLOOKUP($B132,AgeCalc!$C$4:$V$300,7,FALSE)</f>
        <v>45 - 49</v>
      </c>
      <c r="D132" s="70"/>
      <c r="E132" s="8"/>
      <c r="F132" s="8"/>
      <c r="G132" s="8"/>
      <c r="H132" s="8">
        <f>VLOOKUP($B132,AgeCalc!$C$4:$V$300,8,FALSE)</f>
        <v>0</v>
      </c>
      <c r="I132" s="8">
        <f>VLOOKUP($B132,AgeCalc!$C$4:$V$300,9,FALSE)</f>
        <v>0</v>
      </c>
      <c r="J132" s="8">
        <f>VLOOKUP($B132,AgeCalc!$C$4:$V$300,10,FALSE)</f>
        <v>0</v>
      </c>
      <c r="K132" s="8">
        <f>VLOOKUP($B132,AgeCalc!$C$4:$V$300,11,FALSE)</f>
        <v>0</v>
      </c>
      <c r="L132" s="8">
        <f>VLOOKUP($B132,AgeCalc!$C$4:$V$300,12,FALSE)</f>
        <v>0</v>
      </c>
      <c r="M132" s="8">
        <f>VLOOKUP($B132,AgeCalc!$C$4:$V$300,13,FALSE)</f>
        <v>0</v>
      </c>
      <c r="N132" s="8">
        <f>VLOOKUP($B132,AgeCalc!$C$4:$V$300,14,FALSE)</f>
        <v>0</v>
      </c>
      <c r="O132" s="8">
        <f>VLOOKUP($B132,AgeCalc!$C$4:$V$300,15,FALSE)</f>
        <v>0</v>
      </c>
      <c r="P132" s="8">
        <f>VLOOKUP($B132,AgeCalc!$C$4:$V$300,16,FALSE)</f>
        <v>0</v>
      </c>
      <c r="Q132" s="8">
        <f>VLOOKUP($B132,AgeCalc!$C$4:$V$300,17,FALSE)</f>
        <v>0</v>
      </c>
      <c r="R132" s="8">
        <f>VLOOKUP($B132,AgeCalc!$C$4:$V$300,18,FALSE)</f>
        <v>0</v>
      </c>
      <c r="S132" s="8"/>
      <c r="T132" s="4">
        <f t="shared" si="18"/>
        <v>0</v>
      </c>
      <c r="U132" s="4">
        <f t="shared" si="19"/>
        <v>0</v>
      </c>
      <c r="V132" s="5">
        <v>130</v>
      </c>
      <c r="W132" s="7">
        <f t="shared" ref="W132:W139" si="20">X132+Y132</f>
        <v>10</v>
      </c>
      <c r="X132" s="19">
        <f t="shared" ref="X132:X139" si="21">COUNT(H132:Q132)</f>
        <v>10</v>
      </c>
      <c r="Y132" s="7">
        <f t="shared" ref="Y132:Y139" si="22">COUNT(G132)</f>
        <v>0</v>
      </c>
      <c r="Z132" s="7">
        <f t="shared" ref="Z132:Z139" si="23">IF(X132&gt;6,7,X132)</f>
        <v>7</v>
      </c>
      <c r="AA132" s="40">
        <f t="shared" ref="AA132:AA139" si="24">ROUNDUP(IF(SUM(H132:S132)&gt;0,(SUM(H132:S132)/Z132),0),0)</f>
        <v>0</v>
      </c>
    </row>
    <row r="133" spans="1:27">
      <c r="A133" s="5">
        <v>131</v>
      </c>
      <c r="B133" s="7" t="s">
        <v>820</v>
      </c>
      <c r="C133" s="8" t="str">
        <f>VLOOKUP($B133,AgeCalc!$C$4:$V$300,7,FALSE)</f>
        <v>45 - 49</v>
      </c>
      <c r="D133" s="70"/>
      <c r="E133" s="8"/>
      <c r="F133" s="8"/>
      <c r="G133" s="8"/>
      <c r="H133" s="8">
        <f>VLOOKUP($B133,AgeCalc!$C$4:$V$300,8,FALSE)</f>
        <v>0</v>
      </c>
      <c r="I133" s="8">
        <f>VLOOKUP($B133,AgeCalc!$C$4:$V$300,9,FALSE)</f>
        <v>0</v>
      </c>
      <c r="J133" s="8">
        <f>VLOOKUP($B133,AgeCalc!$C$4:$V$300,10,FALSE)</f>
        <v>0</v>
      </c>
      <c r="K133" s="8">
        <f>VLOOKUP($B133,AgeCalc!$C$4:$V$300,11,FALSE)</f>
        <v>0</v>
      </c>
      <c r="L133" s="8">
        <f>VLOOKUP($B133,AgeCalc!$C$4:$V$300,12,FALSE)</f>
        <v>0</v>
      </c>
      <c r="M133" s="8">
        <f>VLOOKUP($B133,AgeCalc!$C$4:$V$300,13,FALSE)</f>
        <v>0</v>
      </c>
      <c r="N133" s="8">
        <f>VLOOKUP($B133,AgeCalc!$C$4:$V$300,14,FALSE)</f>
        <v>0</v>
      </c>
      <c r="O133" s="8">
        <f>VLOOKUP($B133,AgeCalc!$C$4:$V$300,15,FALSE)</f>
        <v>0</v>
      </c>
      <c r="P133" s="8">
        <f>VLOOKUP($B133,AgeCalc!$C$4:$V$300,16,FALSE)</f>
        <v>0</v>
      </c>
      <c r="Q133" s="8">
        <f>VLOOKUP($B133,AgeCalc!$C$4:$V$300,17,FALSE)</f>
        <v>0</v>
      </c>
      <c r="R133" s="8">
        <f>VLOOKUP($B133,AgeCalc!$C$4:$V$300,18,FALSE)</f>
        <v>0</v>
      </c>
      <c r="S133" s="8"/>
      <c r="T133" s="4">
        <f t="shared" si="18"/>
        <v>0</v>
      </c>
      <c r="U133" s="4">
        <f t="shared" si="19"/>
        <v>0</v>
      </c>
      <c r="V133" s="5">
        <v>131</v>
      </c>
      <c r="W133" s="7">
        <f t="shared" si="20"/>
        <v>10</v>
      </c>
      <c r="X133" s="19">
        <f t="shared" si="21"/>
        <v>10</v>
      </c>
      <c r="Y133" s="7">
        <f t="shared" si="22"/>
        <v>0</v>
      </c>
      <c r="Z133" s="7">
        <f t="shared" si="23"/>
        <v>7</v>
      </c>
      <c r="AA133" s="40">
        <f t="shared" si="24"/>
        <v>0</v>
      </c>
    </row>
    <row r="134" spans="1:27">
      <c r="A134" s="5">
        <v>132</v>
      </c>
      <c r="B134" s="7" t="s">
        <v>119</v>
      </c>
      <c r="C134" s="8" t="str">
        <f>VLOOKUP($B134,AgeCalc!$C$4:$V$300,7,FALSE)</f>
        <v>45 - 49</v>
      </c>
      <c r="D134" s="70"/>
      <c r="E134" s="8"/>
      <c r="F134" s="8"/>
      <c r="G134" s="8"/>
      <c r="H134" s="8">
        <f>VLOOKUP($B134,AgeCalc!$C$4:$V$300,8,FALSE)</f>
        <v>0</v>
      </c>
      <c r="I134" s="8">
        <f>VLOOKUP($B134,AgeCalc!$C$4:$V$300,9,FALSE)</f>
        <v>0</v>
      </c>
      <c r="J134" s="8">
        <f>VLOOKUP($B134,AgeCalc!$C$4:$V$300,10,FALSE)</f>
        <v>0</v>
      </c>
      <c r="K134" s="8">
        <f>VLOOKUP($B134,AgeCalc!$C$4:$V$300,11,FALSE)</f>
        <v>0</v>
      </c>
      <c r="L134" s="8">
        <f>VLOOKUP($B134,AgeCalc!$C$4:$V$300,12,FALSE)</f>
        <v>0</v>
      </c>
      <c r="M134" s="8">
        <f>VLOOKUP($B134,AgeCalc!$C$4:$V$300,13,FALSE)</f>
        <v>0</v>
      </c>
      <c r="N134" s="8">
        <f>VLOOKUP($B134,AgeCalc!$C$4:$V$300,14,FALSE)</f>
        <v>0</v>
      </c>
      <c r="O134" s="8">
        <f>VLOOKUP($B134,AgeCalc!$C$4:$V$300,15,FALSE)</f>
        <v>0</v>
      </c>
      <c r="P134" s="8">
        <f>VLOOKUP($B134,AgeCalc!$C$4:$V$300,16,FALSE)</f>
        <v>0</v>
      </c>
      <c r="Q134" s="8">
        <f>VLOOKUP($B134,AgeCalc!$C$4:$V$300,17,FALSE)</f>
        <v>0</v>
      </c>
      <c r="R134" s="8">
        <f>VLOOKUP($B134,AgeCalc!$C$4:$V$300,18,FALSE)</f>
        <v>0</v>
      </c>
      <c r="S134" s="8"/>
      <c r="T134" s="4">
        <f t="shared" si="18"/>
        <v>0</v>
      </c>
      <c r="U134" s="4">
        <f t="shared" si="19"/>
        <v>0</v>
      </c>
      <c r="V134" s="5">
        <v>132</v>
      </c>
      <c r="W134" s="7">
        <f t="shared" si="20"/>
        <v>10</v>
      </c>
      <c r="X134" s="19">
        <f t="shared" si="21"/>
        <v>10</v>
      </c>
      <c r="Y134" s="7">
        <f t="shared" si="22"/>
        <v>0</v>
      </c>
      <c r="Z134" s="7">
        <f t="shared" si="23"/>
        <v>7</v>
      </c>
      <c r="AA134" s="40">
        <f t="shared" si="24"/>
        <v>0</v>
      </c>
    </row>
    <row r="135" spans="1:27">
      <c r="A135" s="5">
        <v>133</v>
      </c>
      <c r="B135" s="7" t="s">
        <v>492</v>
      </c>
      <c r="C135" s="8" t="str">
        <f>VLOOKUP($B135,AgeCalc!$C$4:$V$300,7,FALSE)</f>
        <v>45 - 49</v>
      </c>
      <c r="D135" s="70"/>
      <c r="E135" s="8"/>
      <c r="F135" s="8"/>
      <c r="G135" s="8"/>
      <c r="H135" s="8">
        <f>VLOOKUP($B135,AgeCalc!$C$4:$V$300,8,FALSE)</f>
        <v>0</v>
      </c>
      <c r="I135" s="8">
        <f>VLOOKUP($B135,AgeCalc!$C$4:$V$300,9,FALSE)</f>
        <v>0</v>
      </c>
      <c r="J135" s="8">
        <f>VLOOKUP($B135,AgeCalc!$C$4:$V$300,10,FALSE)</f>
        <v>0</v>
      </c>
      <c r="K135" s="8">
        <f>VLOOKUP($B135,AgeCalc!$C$4:$V$300,11,FALSE)</f>
        <v>0</v>
      </c>
      <c r="L135" s="8">
        <f>VLOOKUP($B135,AgeCalc!$C$4:$V$300,12,FALSE)</f>
        <v>0</v>
      </c>
      <c r="M135" s="8">
        <f>VLOOKUP($B135,AgeCalc!$C$4:$V$300,13,FALSE)</f>
        <v>0</v>
      </c>
      <c r="N135" s="8">
        <f>VLOOKUP($B135,AgeCalc!$C$4:$V$300,14,FALSE)</f>
        <v>0</v>
      </c>
      <c r="O135" s="8">
        <f>VLOOKUP($B135,AgeCalc!$C$4:$V$300,15,FALSE)</f>
        <v>0</v>
      </c>
      <c r="P135" s="8">
        <f>VLOOKUP($B135,AgeCalc!$C$4:$V$300,16,FALSE)</f>
        <v>0</v>
      </c>
      <c r="Q135" s="8">
        <f>VLOOKUP($B135,AgeCalc!$C$4:$V$300,17,FALSE)</f>
        <v>0</v>
      </c>
      <c r="R135" s="8">
        <f>VLOOKUP($B135,AgeCalc!$C$4:$V$300,18,FALSE)</f>
        <v>0</v>
      </c>
      <c r="S135" s="8"/>
      <c r="T135" s="4">
        <f t="shared" si="18"/>
        <v>0</v>
      </c>
      <c r="U135" s="4">
        <f t="shared" si="19"/>
        <v>0</v>
      </c>
      <c r="V135" s="5">
        <v>133</v>
      </c>
      <c r="W135" s="7">
        <f t="shared" si="20"/>
        <v>10</v>
      </c>
      <c r="X135" s="19">
        <f t="shared" si="21"/>
        <v>10</v>
      </c>
      <c r="Y135" s="7">
        <f t="shared" si="22"/>
        <v>0</v>
      </c>
      <c r="Z135" s="7">
        <f t="shared" si="23"/>
        <v>7</v>
      </c>
      <c r="AA135" s="40">
        <f t="shared" si="24"/>
        <v>0</v>
      </c>
    </row>
    <row r="136" spans="1:27">
      <c r="A136" s="5">
        <v>134</v>
      </c>
      <c r="B136" s="7" t="s">
        <v>248</v>
      </c>
      <c r="C136" s="8" t="str">
        <f>VLOOKUP($B136,AgeCalc!$C$4:$V$300,7,FALSE)</f>
        <v>50 - 54</v>
      </c>
      <c r="D136" s="70"/>
      <c r="E136" s="8"/>
      <c r="F136" s="8"/>
      <c r="G136" s="8"/>
      <c r="H136" s="8">
        <f>VLOOKUP($B136,AgeCalc!$C$4:$V$300,8,FALSE)</f>
        <v>0</v>
      </c>
      <c r="I136" s="8">
        <f>VLOOKUP($B136,AgeCalc!$C$4:$V$300,9,FALSE)</f>
        <v>0</v>
      </c>
      <c r="J136" s="8">
        <f>VLOOKUP($B136,AgeCalc!$C$4:$V$300,10,FALSE)</f>
        <v>0</v>
      </c>
      <c r="K136" s="8">
        <f>VLOOKUP($B136,AgeCalc!$C$4:$V$300,11,FALSE)</f>
        <v>0</v>
      </c>
      <c r="L136" s="8">
        <f>VLOOKUP($B136,AgeCalc!$C$4:$V$300,12,FALSE)</f>
        <v>0</v>
      </c>
      <c r="M136" s="8">
        <f>VLOOKUP($B136,AgeCalc!$C$4:$V$300,13,FALSE)</f>
        <v>0</v>
      </c>
      <c r="N136" s="8">
        <f>VLOOKUP($B136,AgeCalc!$C$4:$V$300,14,FALSE)</f>
        <v>0</v>
      </c>
      <c r="O136" s="8">
        <f>VLOOKUP($B136,AgeCalc!$C$4:$V$300,15,FALSE)</f>
        <v>0</v>
      </c>
      <c r="P136" s="8">
        <f>VLOOKUP($B136,AgeCalc!$C$4:$V$300,16,FALSE)</f>
        <v>0</v>
      </c>
      <c r="Q136" s="8">
        <f>VLOOKUP($B136,AgeCalc!$C$4:$V$300,17,FALSE)</f>
        <v>0</v>
      </c>
      <c r="R136" s="8">
        <f>VLOOKUP($B136,AgeCalc!$C$4:$V$300,18,FALSE)</f>
        <v>0</v>
      </c>
      <c r="S136" s="8"/>
      <c r="T136" s="4">
        <f t="shared" si="18"/>
        <v>0</v>
      </c>
      <c r="U136" s="4">
        <f t="shared" si="19"/>
        <v>0</v>
      </c>
      <c r="V136" s="5">
        <v>134</v>
      </c>
      <c r="W136" s="7">
        <f t="shared" si="20"/>
        <v>10</v>
      </c>
      <c r="X136" s="19">
        <f t="shared" si="21"/>
        <v>10</v>
      </c>
      <c r="Y136" s="7">
        <f t="shared" si="22"/>
        <v>0</v>
      </c>
      <c r="Z136" s="7">
        <f t="shared" si="23"/>
        <v>7</v>
      </c>
      <c r="AA136" s="40">
        <f t="shared" si="24"/>
        <v>0</v>
      </c>
    </row>
    <row r="137" spans="1:27">
      <c r="A137" s="5">
        <v>135</v>
      </c>
      <c r="B137" s="7" t="s">
        <v>316</v>
      </c>
      <c r="C137" s="8" t="str">
        <f>VLOOKUP($B137,AgeCalc!$C$4:$V$300,7,FALSE)</f>
        <v>50 - 54</v>
      </c>
      <c r="D137" s="70"/>
      <c r="E137" s="8"/>
      <c r="F137" s="8"/>
      <c r="G137" s="8"/>
      <c r="H137" s="8">
        <f>VLOOKUP($B137,AgeCalc!$C$4:$V$300,8,FALSE)</f>
        <v>0</v>
      </c>
      <c r="I137" s="8">
        <f>VLOOKUP($B137,AgeCalc!$C$4:$V$300,9,FALSE)</f>
        <v>0</v>
      </c>
      <c r="J137" s="8">
        <f>VLOOKUP($B137,AgeCalc!$C$4:$V$300,10,FALSE)</f>
        <v>0</v>
      </c>
      <c r="K137" s="8">
        <f>VLOOKUP($B137,AgeCalc!$C$4:$V$300,11,FALSE)</f>
        <v>0</v>
      </c>
      <c r="L137" s="8">
        <f>VLOOKUP($B137,AgeCalc!$C$4:$V$300,12,FALSE)</f>
        <v>0</v>
      </c>
      <c r="M137" s="8">
        <f>VLOOKUP($B137,AgeCalc!$C$4:$V$300,13,FALSE)</f>
        <v>0</v>
      </c>
      <c r="N137" s="8">
        <f>VLOOKUP($B137,AgeCalc!$C$4:$V$300,14,FALSE)</f>
        <v>0</v>
      </c>
      <c r="O137" s="8">
        <f>VLOOKUP($B137,AgeCalc!$C$4:$V$300,15,FALSE)</f>
        <v>0</v>
      </c>
      <c r="P137" s="8">
        <f>VLOOKUP($B137,AgeCalc!$C$4:$V$300,16,FALSE)</f>
        <v>0</v>
      </c>
      <c r="Q137" s="8">
        <f>VLOOKUP($B137,AgeCalc!$C$4:$V$300,17,FALSE)</f>
        <v>0</v>
      </c>
      <c r="R137" s="8">
        <f>VLOOKUP($B137,AgeCalc!$C$4:$V$300,18,FALSE)</f>
        <v>0</v>
      </c>
      <c r="S137" s="8"/>
      <c r="T137" s="4">
        <f t="shared" si="18"/>
        <v>0</v>
      </c>
      <c r="U137" s="4">
        <f t="shared" si="19"/>
        <v>0</v>
      </c>
      <c r="V137" s="5">
        <v>135</v>
      </c>
      <c r="W137" s="7">
        <f t="shared" si="20"/>
        <v>10</v>
      </c>
      <c r="X137" s="19">
        <f t="shared" si="21"/>
        <v>10</v>
      </c>
      <c r="Y137" s="7">
        <f t="shared" si="22"/>
        <v>0</v>
      </c>
      <c r="Z137" s="7">
        <f t="shared" si="23"/>
        <v>7</v>
      </c>
      <c r="AA137" s="40">
        <f t="shared" si="24"/>
        <v>0</v>
      </c>
    </row>
    <row r="138" spans="1:27">
      <c r="A138" s="5">
        <v>136</v>
      </c>
      <c r="B138" s="7" t="s">
        <v>465</v>
      </c>
      <c r="C138" s="8" t="str">
        <f>VLOOKUP($B138,AgeCalc!$C$4:$V$300,7,FALSE)</f>
        <v>50 - 54</v>
      </c>
      <c r="D138" s="70"/>
      <c r="E138" s="8"/>
      <c r="F138" s="8"/>
      <c r="G138" s="56"/>
      <c r="H138" s="8">
        <f>VLOOKUP($B138,AgeCalc!$C$4:$V$300,8,FALSE)</f>
        <v>0</v>
      </c>
      <c r="I138" s="8">
        <f>VLOOKUP($B138,AgeCalc!$C$4:$V$300,9,FALSE)</f>
        <v>0</v>
      </c>
      <c r="J138" s="8">
        <f>VLOOKUP($B138,AgeCalc!$C$4:$V$300,10,FALSE)</f>
        <v>0</v>
      </c>
      <c r="K138" s="8">
        <f>VLOOKUP($B138,AgeCalc!$C$4:$V$300,11,FALSE)</f>
        <v>0</v>
      </c>
      <c r="L138" s="8">
        <f>VLOOKUP($B138,AgeCalc!$C$4:$V$300,12,FALSE)</f>
        <v>0</v>
      </c>
      <c r="M138" s="8">
        <f>VLOOKUP($B138,AgeCalc!$C$4:$V$300,13,FALSE)</f>
        <v>0</v>
      </c>
      <c r="N138" s="8">
        <f>VLOOKUP($B138,AgeCalc!$C$4:$V$300,14,FALSE)</f>
        <v>0</v>
      </c>
      <c r="O138" s="8">
        <f>VLOOKUP($B138,AgeCalc!$C$4:$V$300,15,FALSE)</f>
        <v>0</v>
      </c>
      <c r="P138" s="8">
        <f>VLOOKUP($B138,AgeCalc!$C$4:$V$300,16,FALSE)</f>
        <v>0</v>
      </c>
      <c r="Q138" s="8">
        <f>VLOOKUP($B138,AgeCalc!$C$4:$V$300,17,FALSE)</f>
        <v>0</v>
      </c>
      <c r="R138" s="8">
        <f>VLOOKUP($B138,AgeCalc!$C$4:$V$300,18,FALSE)</f>
        <v>0</v>
      </c>
      <c r="S138" s="8"/>
      <c r="T138" s="4">
        <f t="shared" si="18"/>
        <v>0</v>
      </c>
      <c r="U138" s="4">
        <f t="shared" si="19"/>
        <v>0</v>
      </c>
      <c r="V138" s="5">
        <v>136</v>
      </c>
      <c r="W138" s="7">
        <f t="shared" si="20"/>
        <v>10</v>
      </c>
      <c r="X138" s="19">
        <f t="shared" si="21"/>
        <v>10</v>
      </c>
      <c r="Y138" s="7">
        <f t="shared" si="22"/>
        <v>0</v>
      </c>
      <c r="Z138" s="7">
        <f t="shared" si="23"/>
        <v>7</v>
      </c>
      <c r="AA138" s="40">
        <f t="shared" si="24"/>
        <v>0</v>
      </c>
    </row>
    <row r="139" spans="1:27">
      <c r="A139" s="5">
        <v>137</v>
      </c>
      <c r="B139" s="7" t="s">
        <v>811</v>
      </c>
      <c r="C139" s="8" t="str">
        <f>VLOOKUP($B139,AgeCalc!$C$4:$V$300,7,FALSE)</f>
        <v>55 - 59</v>
      </c>
      <c r="D139" s="70"/>
      <c r="E139" s="8"/>
      <c r="F139" s="8"/>
      <c r="G139" s="8"/>
      <c r="H139" s="8">
        <f>VLOOKUP($B139,AgeCalc!$C$4:$V$300,8,FALSE)</f>
        <v>0</v>
      </c>
      <c r="I139" s="8">
        <f>VLOOKUP($B139,AgeCalc!$C$4:$V$300,9,FALSE)</f>
        <v>0</v>
      </c>
      <c r="J139" s="8">
        <f>VLOOKUP($B139,AgeCalc!$C$4:$V$300,10,FALSE)</f>
        <v>0</v>
      </c>
      <c r="K139" s="8">
        <f>VLOOKUP($B139,AgeCalc!$C$4:$V$300,11,FALSE)</f>
        <v>0</v>
      </c>
      <c r="L139" s="8">
        <f>VLOOKUP($B139,AgeCalc!$C$4:$V$300,12,FALSE)</f>
        <v>0</v>
      </c>
      <c r="M139" s="8">
        <f>VLOOKUP($B139,AgeCalc!$C$4:$V$300,13,FALSE)</f>
        <v>0</v>
      </c>
      <c r="N139" s="8">
        <f>VLOOKUP($B139,AgeCalc!$C$4:$V$300,14,FALSE)</f>
        <v>0</v>
      </c>
      <c r="O139" s="8">
        <f>VLOOKUP($B139,AgeCalc!$C$4:$V$300,15,FALSE)</f>
        <v>0</v>
      </c>
      <c r="P139" s="8">
        <f>VLOOKUP($B139,AgeCalc!$C$4:$V$300,16,FALSE)</f>
        <v>0</v>
      </c>
      <c r="Q139" s="8">
        <f>VLOOKUP($B139,AgeCalc!$C$4:$V$300,17,FALSE)</f>
        <v>0</v>
      </c>
      <c r="R139" s="8">
        <f>VLOOKUP($B139,AgeCalc!$C$4:$V$300,18,FALSE)</f>
        <v>0</v>
      </c>
      <c r="S139" s="8"/>
      <c r="T139" s="4">
        <f t="shared" si="18"/>
        <v>0</v>
      </c>
      <c r="U139" s="4">
        <f t="shared" si="19"/>
        <v>0</v>
      </c>
      <c r="V139" s="5">
        <v>137</v>
      </c>
      <c r="W139" s="7">
        <f t="shared" si="20"/>
        <v>10</v>
      </c>
      <c r="X139" s="19">
        <f t="shared" si="21"/>
        <v>10</v>
      </c>
      <c r="Y139" s="7">
        <f t="shared" si="22"/>
        <v>0</v>
      </c>
      <c r="Z139" s="7">
        <f t="shared" si="23"/>
        <v>7</v>
      </c>
      <c r="AA139" s="40">
        <f t="shared" si="24"/>
        <v>0</v>
      </c>
    </row>
    <row r="140" spans="1:27">
      <c r="B140" s="7" t="s">
        <v>101</v>
      </c>
      <c r="C140" s="8" t="str">
        <f>VLOOKUP($B140,AgeCalc!$C$4:$V$300,7,FALSE)</f>
        <v>50 - 54</v>
      </c>
      <c r="D140" s="70"/>
      <c r="E140" s="8"/>
      <c r="F140" s="8"/>
      <c r="G140" s="8"/>
      <c r="H140" s="8">
        <f>VLOOKUP($B140,AgeCalc!$C$4:$V$300,8,FALSE)</f>
        <v>0</v>
      </c>
      <c r="I140" s="8">
        <f>VLOOKUP($B140,AgeCalc!$C$4:$V$300,9,FALSE)</f>
        <v>0</v>
      </c>
      <c r="J140" s="8">
        <f>VLOOKUP($B140,AgeCalc!$C$4:$V$300,10,FALSE)</f>
        <v>0</v>
      </c>
      <c r="K140" s="8">
        <f>VLOOKUP($B140,AgeCalc!$C$4:$V$300,11,FALSE)</f>
        <v>0</v>
      </c>
      <c r="L140" s="8">
        <f>VLOOKUP($B140,AgeCalc!$C$4:$V$300,12,FALSE)</f>
        <v>0</v>
      </c>
      <c r="M140" s="8">
        <f>VLOOKUP($B140,AgeCalc!$C$4:$V$300,13,FALSE)</f>
        <v>0</v>
      </c>
      <c r="N140" s="8">
        <f>VLOOKUP($B140,AgeCalc!$C$4:$V$300,14,FALSE)</f>
        <v>0</v>
      </c>
      <c r="O140" s="8">
        <f>VLOOKUP($B140,AgeCalc!$C$4:$V$300,15,FALSE)</f>
        <v>0</v>
      </c>
      <c r="P140" s="8">
        <f>VLOOKUP($B140,AgeCalc!$C$4:$V$300,16,FALSE)</f>
        <v>0</v>
      </c>
      <c r="Q140" s="8">
        <f>VLOOKUP($B140,AgeCalc!$C$4:$V$300,17,FALSE)</f>
        <v>0</v>
      </c>
      <c r="R140" s="8">
        <f>VLOOKUP($B140,AgeCalc!$C$4:$V$300,18,FALSE)</f>
        <v>0</v>
      </c>
      <c r="S140" s="8"/>
      <c r="T140" s="4">
        <f t="shared" si="18"/>
        <v>0</v>
      </c>
      <c r="U140" s="4">
        <f t="shared" si="19"/>
        <v>0</v>
      </c>
      <c r="V140" s="5">
        <v>138</v>
      </c>
      <c r="W140" s="7">
        <f t="shared" ref="W140:W141" si="25">X140+Y140</f>
        <v>10</v>
      </c>
      <c r="X140" s="19">
        <f t="shared" ref="X140:X141" si="26">COUNT(H140:Q140)</f>
        <v>10</v>
      </c>
      <c r="Y140" s="7">
        <f t="shared" ref="Y140:Y141" si="27">COUNT(G140)</f>
        <v>0</v>
      </c>
      <c r="Z140" s="7">
        <f t="shared" ref="Z140:Z141" si="28">IF(X140&gt;6,7,X140)</f>
        <v>7</v>
      </c>
      <c r="AA140" s="40">
        <f t="shared" ref="AA140:AA141" si="29">ROUNDUP(IF(SUM(H140:S140)&gt;0,(SUM(H140:S140)/Z140),0),0)</f>
        <v>0</v>
      </c>
    </row>
    <row r="141" spans="1:27">
      <c r="B141" s="7" t="s">
        <v>819</v>
      </c>
      <c r="C141" s="8" t="str">
        <f>VLOOKUP($B141,AgeCalc!$C$4:$V$300,7,FALSE)</f>
        <v>50 - 54</v>
      </c>
      <c r="D141" s="70"/>
      <c r="E141" s="8"/>
      <c r="F141" s="8"/>
      <c r="G141" s="8"/>
      <c r="H141" s="8">
        <f>VLOOKUP($B141,AgeCalc!$C$4:$V$300,8,FALSE)</f>
        <v>0</v>
      </c>
      <c r="I141" s="8">
        <f>VLOOKUP($B141,AgeCalc!$C$4:$V$300,9,FALSE)</f>
        <v>0</v>
      </c>
      <c r="J141" s="8">
        <f>VLOOKUP($B141,AgeCalc!$C$4:$V$300,10,FALSE)</f>
        <v>0</v>
      </c>
      <c r="K141" s="8">
        <f>VLOOKUP($B141,AgeCalc!$C$4:$V$300,11,FALSE)</f>
        <v>0</v>
      </c>
      <c r="L141" s="8">
        <f>VLOOKUP($B141,AgeCalc!$C$4:$V$300,12,FALSE)</f>
        <v>0</v>
      </c>
      <c r="M141" s="8">
        <f>VLOOKUP($B141,AgeCalc!$C$4:$V$300,13,FALSE)</f>
        <v>0</v>
      </c>
      <c r="N141" s="8">
        <f>VLOOKUP($B141,AgeCalc!$C$4:$V$300,14,FALSE)</f>
        <v>0</v>
      </c>
      <c r="O141" s="8">
        <f>VLOOKUP($B141,AgeCalc!$C$4:$V$300,15,FALSE)</f>
        <v>0</v>
      </c>
      <c r="P141" s="8">
        <f>VLOOKUP($B141,AgeCalc!$C$4:$V$300,16,FALSE)</f>
        <v>0</v>
      </c>
      <c r="Q141" s="8">
        <f>VLOOKUP($B141,AgeCalc!$C$4:$V$300,17,FALSE)</f>
        <v>0</v>
      </c>
      <c r="R141" s="8">
        <f>VLOOKUP($B141,AgeCalc!$C$4:$V$300,18,FALSE)</f>
        <v>0</v>
      </c>
      <c r="S141" s="8"/>
      <c r="T141" s="4">
        <f t="shared" si="18"/>
        <v>0</v>
      </c>
      <c r="U141" s="4">
        <f t="shared" si="19"/>
        <v>0</v>
      </c>
      <c r="V141" s="5">
        <v>139</v>
      </c>
      <c r="W141" s="7">
        <f t="shared" si="25"/>
        <v>10</v>
      </c>
      <c r="X141" s="19">
        <f t="shared" si="26"/>
        <v>10</v>
      </c>
      <c r="Y141" s="7">
        <f t="shared" si="27"/>
        <v>0</v>
      </c>
      <c r="Z141" s="7">
        <f t="shared" si="28"/>
        <v>7</v>
      </c>
      <c r="AA141" s="40">
        <f t="shared" si="29"/>
        <v>0</v>
      </c>
    </row>
    <row r="142" spans="1:27">
      <c r="B142" s="7" t="s">
        <v>114</v>
      </c>
      <c r="C142" s="8" t="str">
        <f>VLOOKUP($B142,AgeCalc!$C$4:$V$300,7,FALSE)</f>
        <v>50 - 54</v>
      </c>
      <c r="D142" s="70"/>
      <c r="E142" s="8"/>
      <c r="F142" s="8"/>
      <c r="G142" s="8"/>
      <c r="H142" s="8">
        <f>VLOOKUP($B142,AgeCalc!$C$4:$V$300,8,FALSE)</f>
        <v>0</v>
      </c>
      <c r="I142" s="8">
        <f>VLOOKUP($B142,AgeCalc!$C$4:$V$300,9,FALSE)</f>
        <v>0</v>
      </c>
      <c r="J142" s="8">
        <f>VLOOKUP($B142,AgeCalc!$C$4:$V$300,10,FALSE)</f>
        <v>0</v>
      </c>
      <c r="K142" s="8">
        <f>VLOOKUP($B142,AgeCalc!$C$4:$V$300,11,FALSE)</f>
        <v>0</v>
      </c>
      <c r="L142" s="8">
        <f>VLOOKUP($B142,AgeCalc!$C$4:$V$300,12,FALSE)</f>
        <v>0</v>
      </c>
      <c r="M142" s="8">
        <f>VLOOKUP($B142,AgeCalc!$C$4:$V$300,13,FALSE)</f>
        <v>0</v>
      </c>
      <c r="N142" s="8">
        <f>VLOOKUP($B142,AgeCalc!$C$4:$V$300,14,FALSE)</f>
        <v>0</v>
      </c>
      <c r="O142" s="8">
        <f>VLOOKUP($B142,AgeCalc!$C$4:$V$300,15,FALSE)</f>
        <v>0</v>
      </c>
      <c r="P142" s="8">
        <f>VLOOKUP($B142,AgeCalc!$C$4:$V$300,16,FALSE)</f>
        <v>0</v>
      </c>
      <c r="Q142" s="8">
        <f>VLOOKUP($B142,AgeCalc!$C$4:$V$300,17,FALSE)</f>
        <v>0</v>
      </c>
      <c r="R142" s="8">
        <f>VLOOKUP($B142,AgeCalc!$C$4:$V$300,18,FALSE)</f>
        <v>0</v>
      </c>
      <c r="S142" s="8"/>
      <c r="T142" s="4">
        <f t="shared" si="18"/>
        <v>0</v>
      </c>
      <c r="U142" s="4">
        <f t="shared" si="19"/>
        <v>0</v>
      </c>
      <c r="V142" s="5">
        <v>140</v>
      </c>
      <c r="W142" s="7">
        <f t="shared" ref="W142" si="30">X142+Y142</f>
        <v>10</v>
      </c>
      <c r="X142" s="19">
        <f t="shared" ref="X142" si="31">COUNT(H142:Q142)</f>
        <v>10</v>
      </c>
      <c r="Y142" s="7">
        <f t="shared" ref="Y142" si="32">COUNT(G142)</f>
        <v>0</v>
      </c>
      <c r="Z142" s="7">
        <f t="shared" ref="Z142" si="33">IF(X142&gt;6,7,X142)</f>
        <v>7</v>
      </c>
      <c r="AA142" s="40">
        <f t="shared" ref="AA142" si="34">ROUNDUP(IF(SUM(H142:S142)&gt;0,(SUM(H142:S142)/Z142),0),0)</f>
        <v>0</v>
      </c>
    </row>
    <row r="143" spans="1:27">
      <c r="B143" s="7" t="s">
        <v>468</v>
      </c>
      <c r="C143" s="8" t="str">
        <f>VLOOKUP($B143,AgeCalc!$C$4:$V$300,7,FALSE)</f>
        <v>50 - 54</v>
      </c>
      <c r="D143" s="70"/>
      <c r="E143" s="8"/>
      <c r="F143" s="8"/>
      <c r="G143" s="8"/>
      <c r="H143" s="8">
        <f>VLOOKUP($B143,AgeCalc!$C$4:$V$300,8,FALSE)</f>
        <v>0</v>
      </c>
      <c r="I143" s="8">
        <f>VLOOKUP($B143,AgeCalc!$C$4:$V$300,9,FALSE)</f>
        <v>0</v>
      </c>
      <c r="J143" s="8">
        <f>VLOOKUP($B143,AgeCalc!$C$4:$V$300,10,FALSE)</f>
        <v>0</v>
      </c>
      <c r="K143" s="8">
        <f>VLOOKUP($B143,AgeCalc!$C$4:$V$300,11,FALSE)</f>
        <v>0</v>
      </c>
      <c r="L143" s="8">
        <f>VLOOKUP($B143,AgeCalc!$C$4:$V$300,12,FALSE)</f>
        <v>0</v>
      </c>
      <c r="M143" s="8">
        <f>VLOOKUP($B143,AgeCalc!$C$4:$V$300,13,FALSE)</f>
        <v>0</v>
      </c>
      <c r="N143" s="8">
        <f>VLOOKUP($B143,AgeCalc!$C$4:$V$300,14,FALSE)</f>
        <v>0</v>
      </c>
      <c r="O143" s="8">
        <f>VLOOKUP($B143,AgeCalc!$C$4:$V$300,15,FALSE)</f>
        <v>0</v>
      </c>
      <c r="P143" s="8">
        <f>VLOOKUP($B143,AgeCalc!$C$4:$V$300,16,FALSE)</f>
        <v>0</v>
      </c>
      <c r="Q143" s="8">
        <f>VLOOKUP($B143,AgeCalc!$C$4:$V$300,17,FALSE)</f>
        <v>0</v>
      </c>
      <c r="R143" s="8">
        <f>VLOOKUP($B143,AgeCalc!$C$4:$V$300,18,FALSE)</f>
        <v>0</v>
      </c>
      <c r="S143" s="8"/>
      <c r="T143" s="4">
        <f t="shared" si="18"/>
        <v>0</v>
      </c>
      <c r="U143" s="4">
        <f t="shared" si="19"/>
        <v>0</v>
      </c>
      <c r="V143" s="5">
        <v>141</v>
      </c>
      <c r="W143" s="7">
        <f t="shared" ref="W143:W145" si="35">X143+Y143</f>
        <v>10</v>
      </c>
      <c r="X143" s="19">
        <f t="shared" ref="X143:X145" si="36">COUNT(H143:Q143)</f>
        <v>10</v>
      </c>
      <c r="Y143" s="7">
        <f t="shared" ref="Y143:Y145" si="37">COUNT(G143)</f>
        <v>0</v>
      </c>
      <c r="Z143" s="7">
        <f t="shared" ref="Z143:Z145" si="38">IF(X143&gt;6,7,X143)</f>
        <v>7</v>
      </c>
      <c r="AA143" s="40">
        <f t="shared" ref="AA143:AA145" si="39">ROUNDUP(IF(SUM(H143:S143)&gt;0,(SUM(H143:S143)/Z143),0),0)</f>
        <v>0</v>
      </c>
    </row>
    <row r="144" spans="1:27">
      <c r="B144" s="7" t="s">
        <v>388</v>
      </c>
      <c r="C144" s="8" t="str">
        <f>VLOOKUP($B144,AgeCalc!$C$4:$V$300,7,FALSE)</f>
        <v>50 - 54</v>
      </c>
      <c r="D144" s="70"/>
      <c r="E144" s="8"/>
      <c r="F144" s="8"/>
      <c r="G144" s="56"/>
      <c r="H144" s="8">
        <f>VLOOKUP($B144,AgeCalc!$C$4:$V$300,8,FALSE)</f>
        <v>0</v>
      </c>
      <c r="I144" s="8">
        <f>VLOOKUP($B144,AgeCalc!$C$4:$V$300,9,FALSE)</f>
        <v>0</v>
      </c>
      <c r="J144" s="8">
        <f>VLOOKUP($B144,AgeCalc!$C$4:$V$300,10,FALSE)</f>
        <v>0</v>
      </c>
      <c r="K144" s="8">
        <f>VLOOKUP($B144,AgeCalc!$C$4:$V$300,11,FALSE)</f>
        <v>0</v>
      </c>
      <c r="L144" s="8">
        <f>VLOOKUP($B144,AgeCalc!$C$4:$V$300,12,FALSE)</f>
        <v>0</v>
      </c>
      <c r="M144" s="8">
        <f>VLOOKUP($B144,AgeCalc!$C$4:$V$300,13,FALSE)</f>
        <v>0</v>
      </c>
      <c r="N144" s="8">
        <f>VLOOKUP($B144,AgeCalc!$C$4:$V$300,14,FALSE)</f>
        <v>0</v>
      </c>
      <c r="O144" s="8">
        <f>VLOOKUP($B144,AgeCalc!$C$4:$V$300,15,FALSE)</f>
        <v>0</v>
      </c>
      <c r="P144" s="8">
        <f>VLOOKUP($B144,AgeCalc!$C$4:$V$300,16,FALSE)</f>
        <v>0</v>
      </c>
      <c r="Q144" s="8">
        <f>VLOOKUP($B144,AgeCalc!$C$4:$V$300,17,FALSE)</f>
        <v>0</v>
      </c>
      <c r="R144" s="8">
        <f>VLOOKUP($B144,AgeCalc!$C$4:$V$300,18,FALSE)</f>
        <v>0</v>
      </c>
      <c r="S144" s="8"/>
      <c r="T144" s="4">
        <f t="shared" si="18"/>
        <v>0</v>
      </c>
      <c r="U144" s="4">
        <f t="shared" si="19"/>
        <v>0</v>
      </c>
      <c r="V144" s="5">
        <v>142</v>
      </c>
      <c r="W144" s="7">
        <f t="shared" si="35"/>
        <v>10</v>
      </c>
      <c r="X144" s="19">
        <f t="shared" si="36"/>
        <v>10</v>
      </c>
      <c r="Y144" s="7">
        <f t="shared" si="37"/>
        <v>0</v>
      </c>
      <c r="Z144" s="7">
        <f t="shared" si="38"/>
        <v>7</v>
      </c>
      <c r="AA144" s="40">
        <f t="shared" si="39"/>
        <v>0</v>
      </c>
    </row>
    <row r="145" spans="2:27">
      <c r="B145" s="7" t="s">
        <v>86</v>
      </c>
      <c r="C145" s="8" t="str">
        <f>VLOOKUP($B145,AgeCalc!$C$4:$V$300,7,FALSE)</f>
        <v>50 - 54</v>
      </c>
      <c r="D145" s="70"/>
      <c r="E145" s="8"/>
      <c r="F145" s="8"/>
      <c r="G145" s="8"/>
      <c r="H145" s="8">
        <f>VLOOKUP($B145,AgeCalc!$C$4:$V$300,8,FALSE)</f>
        <v>0</v>
      </c>
      <c r="I145" s="8">
        <f>VLOOKUP($B145,AgeCalc!$C$4:$V$300,9,FALSE)</f>
        <v>0</v>
      </c>
      <c r="J145" s="8">
        <f>VLOOKUP($B145,AgeCalc!$C$4:$V$300,10,FALSE)</f>
        <v>0</v>
      </c>
      <c r="K145" s="8">
        <f>VLOOKUP($B145,AgeCalc!$C$4:$V$300,11,FALSE)</f>
        <v>0</v>
      </c>
      <c r="L145" s="8">
        <f>VLOOKUP($B145,AgeCalc!$C$4:$V$300,12,FALSE)</f>
        <v>0</v>
      </c>
      <c r="M145" s="8">
        <f>VLOOKUP($B145,AgeCalc!$C$4:$V$300,13,FALSE)</f>
        <v>0</v>
      </c>
      <c r="N145" s="8">
        <f>VLOOKUP($B145,AgeCalc!$C$4:$V$300,14,FALSE)</f>
        <v>0</v>
      </c>
      <c r="O145" s="8">
        <f>VLOOKUP($B145,AgeCalc!$C$4:$V$300,15,FALSE)</f>
        <v>0</v>
      </c>
      <c r="P145" s="8">
        <f>VLOOKUP($B145,AgeCalc!$C$4:$V$300,16,FALSE)</f>
        <v>0</v>
      </c>
      <c r="Q145" s="8">
        <f>VLOOKUP($B145,AgeCalc!$C$4:$V$300,17,FALSE)</f>
        <v>0</v>
      </c>
      <c r="R145" s="8">
        <f>VLOOKUP($B145,AgeCalc!$C$4:$V$300,18,FALSE)</f>
        <v>0</v>
      </c>
      <c r="S145" s="8"/>
      <c r="T145" s="4">
        <f t="shared" si="18"/>
        <v>0</v>
      </c>
      <c r="U145" s="4">
        <f t="shared" si="19"/>
        <v>0</v>
      </c>
      <c r="V145" s="5">
        <v>143</v>
      </c>
      <c r="W145" s="7">
        <f t="shared" si="35"/>
        <v>10</v>
      </c>
      <c r="X145" s="19">
        <f t="shared" si="36"/>
        <v>10</v>
      </c>
      <c r="Y145" s="7">
        <f t="shared" si="37"/>
        <v>0</v>
      </c>
      <c r="Z145" s="7">
        <f t="shared" si="38"/>
        <v>7</v>
      </c>
      <c r="AA145" s="40">
        <f t="shared" si="39"/>
        <v>0</v>
      </c>
    </row>
    <row r="146" spans="2:27">
      <c r="B146" s="7" t="s">
        <v>109</v>
      </c>
      <c r="C146" s="8" t="str">
        <f>VLOOKUP($B146,AgeCalc!$C$4:$V$300,7,FALSE)</f>
        <v>55 - 59</v>
      </c>
      <c r="D146" s="70"/>
      <c r="E146" s="8"/>
      <c r="F146" s="8"/>
      <c r="G146" s="8"/>
      <c r="H146" s="8">
        <f>VLOOKUP($B146,AgeCalc!$C$4:$V$300,8,FALSE)</f>
        <v>0</v>
      </c>
      <c r="I146" s="8">
        <f>VLOOKUP($B146,AgeCalc!$C$4:$V$300,9,FALSE)</f>
        <v>0</v>
      </c>
      <c r="J146" s="8">
        <f>VLOOKUP($B146,AgeCalc!$C$4:$V$300,10,FALSE)</f>
        <v>0</v>
      </c>
      <c r="K146" s="8">
        <f>VLOOKUP($B146,AgeCalc!$C$4:$V$300,11,FALSE)</f>
        <v>0</v>
      </c>
      <c r="L146" s="8">
        <f>VLOOKUP($B146,AgeCalc!$C$4:$V$300,12,FALSE)</f>
        <v>0</v>
      </c>
      <c r="M146" s="8">
        <f>VLOOKUP($B146,AgeCalc!$C$4:$V$300,13,FALSE)</f>
        <v>0</v>
      </c>
      <c r="N146" s="8">
        <f>VLOOKUP($B146,AgeCalc!$C$4:$V$300,14,FALSE)</f>
        <v>0</v>
      </c>
      <c r="O146" s="8">
        <f>VLOOKUP($B146,AgeCalc!$C$4:$V$300,15,FALSE)</f>
        <v>0</v>
      </c>
      <c r="P146" s="8">
        <f>VLOOKUP($B146,AgeCalc!$C$4:$V$300,16,FALSE)</f>
        <v>0</v>
      </c>
      <c r="Q146" s="8">
        <f>VLOOKUP($B146,AgeCalc!$C$4:$V$300,17,FALSE)</f>
        <v>0</v>
      </c>
      <c r="R146" s="8">
        <f>VLOOKUP($B146,AgeCalc!$C$4:$V$300,18,FALSE)</f>
        <v>0</v>
      </c>
      <c r="S146" s="8"/>
      <c r="T146" s="4">
        <f t="shared" si="18"/>
        <v>0</v>
      </c>
      <c r="U146" s="4">
        <f t="shared" si="19"/>
        <v>0</v>
      </c>
      <c r="V146" s="5">
        <v>144</v>
      </c>
      <c r="W146" s="7">
        <f t="shared" ref="W146:W148" si="40">X146+Y146</f>
        <v>10</v>
      </c>
      <c r="X146" s="19">
        <f t="shared" ref="X146:X148" si="41">COUNT(H146:Q146)</f>
        <v>10</v>
      </c>
      <c r="Y146" s="7">
        <f t="shared" ref="Y146:Y148" si="42">COUNT(G146)</f>
        <v>0</v>
      </c>
      <c r="Z146" s="7">
        <f t="shared" ref="Z146:Z148" si="43">IF(X146&gt;6,7,X146)</f>
        <v>7</v>
      </c>
      <c r="AA146" s="40">
        <f t="shared" ref="AA146:AA148" si="44">ROUNDUP(IF(SUM(H146:S146)&gt;0,(SUM(H146:S146)/Z146),0),0)</f>
        <v>0</v>
      </c>
    </row>
    <row r="147" spans="2:27">
      <c r="B147" s="7" t="s">
        <v>94</v>
      </c>
      <c r="C147" s="8" t="str">
        <f>VLOOKUP($B147,AgeCalc!$C$4:$V$300,7,FALSE)</f>
        <v>55 - 59</v>
      </c>
      <c r="D147" s="70"/>
      <c r="E147" s="8"/>
      <c r="F147" s="8"/>
      <c r="G147" s="8"/>
      <c r="H147" s="8">
        <f>VLOOKUP($B147,AgeCalc!$C$4:$V$300,8,FALSE)</f>
        <v>0</v>
      </c>
      <c r="I147" s="8">
        <f>VLOOKUP($B147,AgeCalc!$C$4:$V$300,9,FALSE)</f>
        <v>0</v>
      </c>
      <c r="J147" s="8">
        <f>VLOOKUP($B147,AgeCalc!$C$4:$V$300,10,FALSE)</f>
        <v>0</v>
      </c>
      <c r="K147" s="8">
        <f>VLOOKUP($B147,AgeCalc!$C$4:$V$300,11,FALSE)</f>
        <v>0</v>
      </c>
      <c r="L147" s="8">
        <f>VLOOKUP($B147,AgeCalc!$C$4:$V$300,12,FALSE)</f>
        <v>0</v>
      </c>
      <c r="M147" s="8">
        <f>VLOOKUP($B147,AgeCalc!$C$4:$V$300,13,FALSE)</f>
        <v>0</v>
      </c>
      <c r="N147" s="8">
        <f>VLOOKUP($B147,AgeCalc!$C$4:$V$300,14,FALSE)</f>
        <v>0</v>
      </c>
      <c r="O147" s="8">
        <f>VLOOKUP($B147,AgeCalc!$C$4:$V$300,15,FALSE)</f>
        <v>0</v>
      </c>
      <c r="P147" s="8">
        <f>VLOOKUP($B147,AgeCalc!$C$4:$V$300,16,FALSE)</f>
        <v>0</v>
      </c>
      <c r="Q147" s="8">
        <f>VLOOKUP($B147,AgeCalc!$C$4:$V$300,17,FALSE)</f>
        <v>0</v>
      </c>
      <c r="R147" s="8">
        <f>VLOOKUP($B147,AgeCalc!$C$4:$V$300,18,FALSE)</f>
        <v>0</v>
      </c>
      <c r="S147" s="8"/>
      <c r="T147" s="4">
        <f t="shared" si="18"/>
        <v>0</v>
      </c>
      <c r="U147" s="4">
        <f t="shared" si="19"/>
        <v>0</v>
      </c>
      <c r="V147" s="5">
        <v>145</v>
      </c>
      <c r="W147" s="7">
        <f t="shared" si="40"/>
        <v>10</v>
      </c>
      <c r="X147" s="19">
        <f t="shared" si="41"/>
        <v>10</v>
      </c>
      <c r="Y147" s="7">
        <f t="shared" si="42"/>
        <v>0</v>
      </c>
      <c r="Z147" s="7">
        <f t="shared" si="43"/>
        <v>7</v>
      </c>
      <c r="AA147" s="40">
        <f t="shared" si="44"/>
        <v>0</v>
      </c>
    </row>
    <row r="148" spans="2:27">
      <c r="B148" s="7" t="s">
        <v>804</v>
      </c>
      <c r="C148" s="8" t="str">
        <f>VLOOKUP($B148,AgeCalc!$C$4:$V$300,7,FALSE)</f>
        <v>55 - 59</v>
      </c>
      <c r="D148" s="70"/>
      <c r="E148" s="19"/>
      <c r="F148" s="19"/>
      <c r="G148" s="8"/>
      <c r="H148" s="8">
        <f>VLOOKUP($B148,AgeCalc!$C$4:$V$300,8,FALSE)</f>
        <v>0</v>
      </c>
      <c r="I148" s="8">
        <f>VLOOKUP($B148,AgeCalc!$C$4:$V$300,9,FALSE)</f>
        <v>0</v>
      </c>
      <c r="J148" s="8">
        <f>VLOOKUP($B148,AgeCalc!$C$4:$V$300,10,FALSE)</f>
        <v>0</v>
      </c>
      <c r="K148" s="8">
        <f>VLOOKUP($B148,AgeCalc!$C$4:$V$300,11,FALSE)</f>
        <v>0</v>
      </c>
      <c r="L148" s="8">
        <f>VLOOKUP($B148,AgeCalc!$C$4:$V$300,12,FALSE)</f>
        <v>0</v>
      </c>
      <c r="M148" s="8">
        <f>VLOOKUP($B148,AgeCalc!$C$4:$V$300,13,FALSE)</f>
        <v>0</v>
      </c>
      <c r="N148" s="8">
        <f>VLOOKUP($B148,AgeCalc!$C$4:$V$300,14,FALSE)</f>
        <v>0</v>
      </c>
      <c r="O148" s="8">
        <f>VLOOKUP($B148,AgeCalc!$C$4:$V$300,15,FALSE)</f>
        <v>0</v>
      </c>
      <c r="P148" s="8">
        <f>VLOOKUP($B148,AgeCalc!$C$4:$V$300,16,FALSE)</f>
        <v>0</v>
      </c>
      <c r="Q148" s="8">
        <f>VLOOKUP($B148,AgeCalc!$C$4:$V$300,17,FALSE)</f>
        <v>0</v>
      </c>
      <c r="R148" s="8">
        <f>VLOOKUP($B148,AgeCalc!$C$4:$V$300,18,FALSE)</f>
        <v>0</v>
      </c>
      <c r="S148" s="8"/>
      <c r="T148" s="4">
        <f t="shared" si="18"/>
        <v>0</v>
      </c>
      <c r="U148" s="4">
        <f t="shared" si="19"/>
        <v>0</v>
      </c>
      <c r="V148" s="5">
        <v>146</v>
      </c>
      <c r="W148" s="7">
        <f t="shared" si="40"/>
        <v>10</v>
      </c>
      <c r="X148" s="19">
        <f t="shared" si="41"/>
        <v>10</v>
      </c>
      <c r="Y148" s="7">
        <f t="shared" si="42"/>
        <v>0</v>
      </c>
      <c r="Z148" s="7">
        <f t="shared" si="43"/>
        <v>7</v>
      </c>
      <c r="AA148" s="40">
        <f t="shared" si="44"/>
        <v>0</v>
      </c>
    </row>
    <row r="149" spans="2:27">
      <c r="B149" s="7" t="s">
        <v>389</v>
      </c>
      <c r="C149" s="8" t="str">
        <f>VLOOKUP($B149,AgeCalc!$C$4:$V$300,7,FALSE)</f>
        <v>60 - 64</v>
      </c>
      <c r="D149" s="70"/>
      <c r="E149" s="19"/>
      <c r="F149" s="19"/>
      <c r="G149" s="8"/>
      <c r="H149" s="8">
        <f>VLOOKUP($B149,AgeCalc!$C$4:$V$300,8,FALSE)</f>
        <v>0</v>
      </c>
      <c r="I149" s="8">
        <f>VLOOKUP($B149,AgeCalc!$C$4:$V$300,9,FALSE)</f>
        <v>0</v>
      </c>
      <c r="J149" s="8">
        <f>VLOOKUP($B149,AgeCalc!$C$4:$V$300,10,FALSE)</f>
        <v>0</v>
      </c>
      <c r="K149" s="8">
        <f>VLOOKUP($B149,AgeCalc!$C$4:$V$300,11,FALSE)</f>
        <v>0</v>
      </c>
      <c r="L149" s="8">
        <f>VLOOKUP($B149,AgeCalc!$C$4:$V$300,12,FALSE)</f>
        <v>0</v>
      </c>
      <c r="M149" s="8">
        <f>VLOOKUP($B149,AgeCalc!$C$4:$V$300,13,FALSE)</f>
        <v>0</v>
      </c>
      <c r="N149" s="8">
        <f>VLOOKUP($B149,AgeCalc!$C$4:$V$300,14,FALSE)</f>
        <v>0</v>
      </c>
      <c r="O149" s="8">
        <f>VLOOKUP($B149,AgeCalc!$C$4:$V$300,15,FALSE)</f>
        <v>0</v>
      </c>
      <c r="P149" s="8">
        <f>VLOOKUP($B149,AgeCalc!$C$4:$V$300,16,FALSE)</f>
        <v>0</v>
      </c>
      <c r="Q149" s="8">
        <f>VLOOKUP($B149,AgeCalc!$C$4:$V$300,17,FALSE)</f>
        <v>0</v>
      </c>
      <c r="R149" s="8">
        <f>VLOOKUP($B149,AgeCalc!$C$4:$V$300,18,FALSE)</f>
        <v>0</v>
      </c>
      <c r="S149" s="8"/>
      <c r="T149" s="4">
        <f t="shared" si="18"/>
        <v>0</v>
      </c>
      <c r="U149" s="4">
        <f t="shared" si="19"/>
        <v>0</v>
      </c>
      <c r="V149" s="5">
        <v>147</v>
      </c>
      <c r="W149" s="7">
        <f t="shared" ref="W149" si="45">X149+Y149</f>
        <v>10</v>
      </c>
      <c r="X149" s="19">
        <f t="shared" ref="X149" si="46">COUNT(H149:Q149)</f>
        <v>10</v>
      </c>
      <c r="Y149" s="7">
        <f t="shared" ref="Y149" si="47">COUNT(G149)</f>
        <v>0</v>
      </c>
      <c r="Z149" s="7">
        <f t="shared" ref="Z149" si="48">IF(X149&gt;6,7,X149)</f>
        <v>7</v>
      </c>
      <c r="AA149" s="40">
        <f t="shared" ref="AA149" si="49">ROUNDUP(IF(SUM(H149:S149)&gt;0,(SUM(H149:S149)/Z149),0),0)</f>
        <v>0</v>
      </c>
    </row>
    <row r="150" spans="2:27">
      <c r="B150" s="7" t="s">
        <v>801</v>
      </c>
      <c r="C150" s="8" t="str">
        <f>VLOOKUP($B150,AgeCalc!$C$4:$V$300,7,FALSE)</f>
        <v>60 - 64</v>
      </c>
      <c r="D150" s="70"/>
      <c r="E150" s="19"/>
      <c r="F150" s="19"/>
      <c r="G150" s="56"/>
      <c r="H150" s="8">
        <f>VLOOKUP($B150,AgeCalc!$C$4:$V$300,8,FALSE)</f>
        <v>0</v>
      </c>
      <c r="I150" s="8">
        <f>VLOOKUP($B150,AgeCalc!$C$4:$V$300,9,FALSE)</f>
        <v>0</v>
      </c>
      <c r="J150" s="8">
        <f>VLOOKUP($B150,AgeCalc!$C$4:$V$300,10,FALSE)</f>
        <v>0</v>
      </c>
      <c r="K150" s="8">
        <f>VLOOKUP($B150,AgeCalc!$C$4:$V$300,11,FALSE)</f>
        <v>0</v>
      </c>
      <c r="L150" s="8">
        <f>VLOOKUP($B150,AgeCalc!$C$4:$V$300,12,FALSE)</f>
        <v>0</v>
      </c>
      <c r="M150" s="8">
        <f>VLOOKUP($B150,AgeCalc!$C$4:$V$300,13,FALSE)</f>
        <v>0</v>
      </c>
      <c r="N150" s="8">
        <f>VLOOKUP($B150,AgeCalc!$C$4:$V$300,14,FALSE)</f>
        <v>0</v>
      </c>
      <c r="O150" s="8">
        <f>VLOOKUP($B150,AgeCalc!$C$4:$V$300,15,FALSE)</f>
        <v>0</v>
      </c>
      <c r="P150" s="8">
        <f>VLOOKUP($B150,AgeCalc!$C$4:$V$300,16,FALSE)</f>
        <v>0</v>
      </c>
      <c r="Q150" s="8">
        <f>VLOOKUP($B150,AgeCalc!$C$4:$V$300,17,FALSE)</f>
        <v>0</v>
      </c>
      <c r="R150" s="8">
        <f>VLOOKUP($B150,AgeCalc!$C$4:$V$300,18,FALSE)</f>
        <v>0</v>
      </c>
      <c r="S150" s="8"/>
      <c r="T150" s="4">
        <f t="shared" si="18"/>
        <v>0</v>
      </c>
      <c r="U150" s="4">
        <f t="shared" si="19"/>
        <v>0</v>
      </c>
      <c r="V150" s="5">
        <v>148</v>
      </c>
      <c r="W150" s="7">
        <f t="shared" ref="W150:W156" si="50">X150+Y150</f>
        <v>10</v>
      </c>
      <c r="X150" s="19">
        <f t="shared" ref="X150:X156" si="51">COUNT(H150:Q150)</f>
        <v>10</v>
      </c>
      <c r="Y150" s="7">
        <f t="shared" ref="Y150:Y156" si="52">COUNT(G150)</f>
        <v>0</v>
      </c>
      <c r="Z150" s="7">
        <f t="shared" ref="Z150:Z156" si="53">IF(X150&gt;6,7,X150)</f>
        <v>7</v>
      </c>
      <c r="AA150" s="40">
        <f t="shared" ref="AA150:AA156" si="54">ROUNDUP(IF(SUM(H150:S150)&gt;0,(SUM(H150:S150)/Z150),0),0)</f>
        <v>0</v>
      </c>
    </row>
    <row r="151" spans="2:27">
      <c r="B151" s="7" t="s">
        <v>106</v>
      </c>
      <c r="C151" s="8" t="str">
        <f>VLOOKUP($B151,AgeCalc!$C$4:$V$300,7,FALSE)</f>
        <v>60 - 64</v>
      </c>
      <c r="D151" s="70"/>
      <c r="E151" s="19"/>
      <c r="F151" s="19"/>
      <c r="G151" s="8"/>
      <c r="H151" s="8">
        <f>VLOOKUP($B151,AgeCalc!$C$4:$V$300,8,FALSE)</f>
        <v>0</v>
      </c>
      <c r="I151" s="8">
        <f>VLOOKUP($B151,AgeCalc!$C$4:$V$300,9,FALSE)</f>
        <v>0</v>
      </c>
      <c r="J151" s="8">
        <f>VLOOKUP($B151,AgeCalc!$C$4:$V$300,10,FALSE)</f>
        <v>0</v>
      </c>
      <c r="K151" s="8">
        <f>VLOOKUP($B151,AgeCalc!$C$4:$V$300,11,FALSE)</f>
        <v>0</v>
      </c>
      <c r="L151" s="8">
        <f>VLOOKUP($B151,AgeCalc!$C$4:$V$300,12,FALSE)</f>
        <v>0</v>
      </c>
      <c r="M151" s="8">
        <f>VLOOKUP($B151,AgeCalc!$C$4:$V$300,13,FALSE)</f>
        <v>0</v>
      </c>
      <c r="N151" s="8">
        <f>VLOOKUP($B151,AgeCalc!$C$4:$V$300,14,FALSE)</f>
        <v>0</v>
      </c>
      <c r="O151" s="8">
        <f>VLOOKUP($B151,AgeCalc!$C$4:$V$300,15,FALSE)</f>
        <v>0</v>
      </c>
      <c r="P151" s="8">
        <f>VLOOKUP($B151,AgeCalc!$C$4:$V$300,16,FALSE)</f>
        <v>0</v>
      </c>
      <c r="Q151" s="8">
        <f>VLOOKUP($B151,AgeCalc!$C$4:$V$300,17,FALSE)</f>
        <v>0</v>
      </c>
      <c r="R151" s="8">
        <f>VLOOKUP($B151,AgeCalc!$C$4:$V$300,18,FALSE)</f>
        <v>0</v>
      </c>
      <c r="S151" s="8"/>
      <c r="T151" s="4">
        <f t="shared" si="18"/>
        <v>0</v>
      </c>
      <c r="U151" s="4">
        <f t="shared" si="19"/>
        <v>0</v>
      </c>
      <c r="V151" s="5">
        <v>149</v>
      </c>
      <c r="W151" s="7">
        <f t="shared" si="50"/>
        <v>10</v>
      </c>
      <c r="X151" s="19">
        <f t="shared" si="51"/>
        <v>10</v>
      </c>
      <c r="Y151" s="7">
        <f t="shared" si="52"/>
        <v>0</v>
      </c>
      <c r="Z151" s="7">
        <f t="shared" si="53"/>
        <v>7</v>
      </c>
      <c r="AA151" s="40">
        <f t="shared" si="54"/>
        <v>0</v>
      </c>
    </row>
    <row r="152" spans="2:27">
      <c r="B152" s="7" t="s">
        <v>104</v>
      </c>
      <c r="C152" s="8" t="str">
        <f>VLOOKUP($B152,AgeCalc!$C$4:$V$300,7,FALSE)</f>
        <v>60 - 64</v>
      </c>
      <c r="D152" s="70"/>
      <c r="E152" s="19"/>
      <c r="F152" s="19"/>
      <c r="G152" s="8"/>
      <c r="H152" s="8">
        <f>VLOOKUP($B152,AgeCalc!$C$4:$V$300,8,FALSE)</f>
        <v>0</v>
      </c>
      <c r="I152" s="8">
        <f>VLOOKUP($B152,AgeCalc!$C$4:$V$300,9,FALSE)</f>
        <v>0</v>
      </c>
      <c r="J152" s="8">
        <f>VLOOKUP($B152,AgeCalc!$C$4:$V$300,10,FALSE)</f>
        <v>0</v>
      </c>
      <c r="K152" s="8">
        <f>VLOOKUP($B152,AgeCalc!$C$4:$V$300,11,FALSE)</f>
        <v>0</v>
      </c>
      <c r="L152" s="8">
        <f>VLOOKUP($B152,AgeCalc!$C$4:$V$300,12,FALSE)</f>
        <v>0</v>
      </c>
      <c r="M152" s="8">
        <f>VLOOKUP($B152,AgeCalc!$C$4:$V$300,13,FALSE)</f>
        <v>0</v>
      </c>
      <c r="N152" s="8">
        <f>VLOOKUP($B152,AgeCalc!$C$4:$V$300,14,FALSE)</f>
        <v>0</v>
      </c>
      <c r="O152" s="8">
        <f>VLOOKUP($B152,AgeCalc!$C$4:$V$300,15,FALSE)</f>
        <v>0</v>
      </c>
      <c r="P152" s="8">
        <f>VLOOKUP($B152,AgeCalc!$C$4:$V$300,16,FALSE)</f>
        <v>0</v>
      </c>
      <c r="Q152" s="8">
        <f>VLOOKUP($B152,AgeCalc!$C$4:$V$300,17,FALSE)</f>
        <v>0</v>
      </c>
      <c r="R152" s="8">
        <f>VLOOKUP($B152,AgeCalc!$C$4:$V$300,18,FALSE)</f>
        <v>0</v>
      </c>
      <c r="S152" s="8"/>
      <c r="T152" s="4">
        <f t="shared" si="18"/>
        <v>0</v>
      </c>
      <c r="U152" s="4">
        <f t="shared" si="19"/>
        <v>0</v>
      </c>
      <c r="V152" s="5">
        <v>150</v>
      </c>
      <c r="W152" s="7">
        <f t="shared" si="50"/>
        <v>10</v>
      </c>
      <c r="X152" s="19">
        <f t="shared" si="51"/>
        <v>10</v>
      </c>
      <c r="Y152" s="7">
        <f t="shared" si="52"/>
        <v>0</v>
      </c>
      <c r="Z152" s="7">
        <f t="shared" si="53"/>
        <v>7</v>
      </c>
      <c r="AA152" s="40">
        <f t="shared" si="54"/>
        <v>0</v>
      </c>
    </row>
    <row r="153" spans="2:27">
      <c r="B153" s="7" t="s">
        <v>192</v>
      </c>
      <c r="C153" s="8" t="str">
        <f>VLOOKUP($B153,AgeCalc!$C$4:$V$300,7,FALSE)</f>
        <v>60 - 64</v>
      </c>
      <c r="D153" s="70"/>
      <c r="E153" s="19"/>
      <c r="F153" s="19"/>
      <c r="G153" s="8"/>
      <c r="H153" s="8">
        <f>VLOOKUP($B153,AgeCalc!$C$4:$V$300,8,FALSE)</f>
        <v>0</v>
      </c>
      <c r="I153" s="8">
        <f>VLOOKUP($B153,AgeCalc!$C$4:$V$300,9,FALSE)</f>
        <v>0</v>
      </c>
      <c r="J153" s="8">
        <f>VLOOKUP($B153,AgeCalc!$C$4:$V$300,10,FALSE)</f>
        <v>0</v>
      </c>
      <c r="K153" s="8">
        <f>VLOOKUP($B153,AgeCalc!$C$4:$V$300,11,FALSE)</f>
        <v>0</v>
      </c>
      <c r="L153" s="8">
        <f>VLOOKUP($B153,AgeCalc!$C$4:$V$300,12,FALSE)</f>
        <v>0</v>
      </c>
      <c r="M153" s="8">
        <f>VLOOKUP($B153,AgeCalc!$C$4:$V$300,13,FALSE)</f>
        <v>0</v>
      </c>
      <c r="N153" s="8">
        <f>VLOOKUP($B153,AgeCalc!$C$4:$V$300,14,FALSE)</f>
        <v>0</v>
      </c>
      <c r="O153" s="8">
        <f>VLOOKUP($B153,AgeCalc!$C$4:$V$300,15,FALSE)</f>
        <v>0</v>
      </c>
      <c r="P153" s="8">
        <f>VLOOKUP($B153,AgeCalc!$C$4:$V$300,16,FALSE)</f>
        <v>0</v>
      </c>
      <c r="Q153" s="8">
        <f>VLOOKUP($B153,AgeCalc!$C$4:$V$300,17,FALSE)</f>
        <v>0</v>
      </c>
      <c r="R153" s="8">
        <f>VLOOKUP($B153,AgeCalc!$C$4:$V$300,18,FALSE)</f>
        <v>0</v>
      </c>
      <c r="S153" s="8"/>
      <c r="T153" s="4">
        <f t="shared" si="18"/>
        <v>0</v>
      </c>
      <c r="U153" s="4">
        <f t="shared" si="19"/>
        <v>0</v>
      </c>
      <c r="V153" s="5">
        <v>151</v>
      </c>
      <c r="W153" s="7">
        <f t="shared" si="50"/>
        <v>10</v>
      </c>
      <c r="X153" s="19">
        <f t="shared" si="51"/>
        <v>10</v>
      </c>
      <c r="Y153" s="7">
        <f t="shared" si="52"/>
        <v>0</v>
      </c>
      <c r="Z153" s="7">
        <f t="shared" si="53"/>
        <v>7</v>
      </c>
      <c r="AA153" s="40">
        <f t="shared" si="54"/>
        <v>0</v>
      </c>
    </row>
    <row r="154" spans="2:27">
      <c r="B154" s="7" t="s">
        <v>481</v>
      </c>
      <c r="C154" s="8" t="str">
        <f>VLOOKUP($B154,AgeCalc!$C$4:$V$300,7,FALSE)</f>
        <v>60 - 64</v>
      </c>
      <c r="E154" s="19"/>
      <c r="F154" s="19"/>
      <c r="G154" s="8"/>
      <c r="H154" s="8">
        <f>VLOOKUP($B154,AgeCalc!$C$4:$V$300,8,FALSE)</f>
        <v>0</v>
      </c>
      <c r="I154" s="8">
        <f>VLOOKUP($B154,AgeCalc!$C$4:$V$300,9,FALSE)</f>
        <v>0</v>
      </c>
      <c r="J154" s="8">
        <f>VLOOKUP($B154,AgeCalc!$C$4:$V$300,10,FALSE)</f>
        <v>0</v>
      </c>
      <c r="K154" s="8">
        <f>VLOOKUP($B154,AgeCalc!$C$4:$V$300,11,FALSE)</f>
        <v>0</v>
      </c>
      <c r="L154" s="8">
        <f>VLOOKUP($B154,AgeCalc!$C$4:$V$300,12,FALSE)</f>
        <v>0</v>
      </c>
      <c r="M154" s="8">
        <f>VLOOKUP($B154,AgeCalc!$C$4:$V$300,13,FALSE)</f>
        <v>0</v>
      </c>
      <c r="N154" s="8">
        <f>VLOOKUP($B154,AgeCalc!$C$4:$V$300,14,FALSE)</f>
        <v>0</v>
      </c>
      <c r="O154" s="8">
        <f>VLOOKUP($B154,AgeCalc!$C$4:$V$300,15,FALSE)</f>
        <v>0</v>
      </c>
      <c r="P154" s="8">
        <f>VLOOKUP($B154,AgeCalc!$C$4:$V$300,16,FALSE)</f>
        <v>0</v>
      </c>
      <c r="Q154" s="8">
        <f>VLOOKUP($B154,AgeCalc!$C$4:$V$300,17,FALSE)</f>
        <v>0</v>
      </c>
      <c r="R154" s="8">
        <f>VLOOKUP($B154,AgeCalc!$C$4:$V$300,18,FALSE)</f>
        <v>0</v>
      </c>
      <c r="S154" s="19"/>
      <c r="T154" s="4">
        <f t="shared" si="18"/>
        <v>0</v>
      </c>
      <c r="U154" s="4">
        <f t="shared" si="19"/>
        <v>0</v>
      </c>
      <c r="V154" s="5">
        <v>152</v>
      </c>
      <c r="W154" s="7">
        <f t="shared" si="50"/>
        <v>10</v>
      </c>
      <c r="X154" s="19">
        <f t="shared" si="51"/>
        <v>10</v>
      </c>
      <c r="Y154" s="7">
        <f t="shared" si="52"/>
        <v>0</v>
      </c>
      <c r="Z154" s="7">
        <f t="shared" si="53"/>
        <v>7</v>
      </c>
      <c r="AA154" s="40">
        <f t="shared" si="54"/>
        <v>0</v>
      </c>
    </row>
    <row r="155" spans="2:27">
      <c r="B155" s="7" t="s">
        <v>818</v>
      </c>
      <c r="C155" s="8" t="str">
        <f>VLOOKUP($B155,AgeCalc!$C$4:$V$300,7,FALSE)</f>
        <v>60 - 64</v>
      </c>
      <c r="E155" s="19"/>
      <c r="F155" s="19"/>
      <c r="G155" s="8"/>
      <c r="H155" s="8">
        <f>VLOOKUP($B155,AgeCalc!$C$4:$V$300,8,FALSE)</f>
        <v>0</v>
      </c>
      <c r="I155" s="8">
        <f>VLOOKUP($B155,AgeCalc!$C$4:$V$300,9,FALSE)</f>
        <v>0</v>
      </c>
      <c r="J155" s="8">
        <f>VLOOKUP($B155,AgeCalc!$C$4:$V$300,10,FALSE)</f>
        <v>0</v>
      </c>
      <c r="K155" s="8">
        <f>VLOOKUP($B155,AgeCalc!$C$4:$V$300,11,FALSE)</f>
        <v>0</v>
      </c>
      <c r="L155" s="8">
        <f>VLOOKUP($B155,AgeCalc!$C$4:$V$300,12,FALSE)</f>
        <v>0</v>
      </c>
      <c r="M155" s="8">
        <f>VLOOKUP($B155,AgeCalc!$C$4:$V$300,13,FALSE)</f>
        <v>0</v>
      </c>
      <c r="N155" s="8">
        <f>VLOOKUP($B155,AgeCalc!$C$4:$V$300,14,FALSE)</f>
        <v>0</v>
      </c>
      <c r="O155" s="8">
        <f>VLOOKUP($B155,AgeCalc!$C$4:$V$300,15,FALSE)</f>
        <v>0</v>
      </c>
      <c r="P155" s="8">
        <f>VLOOKUP($B155,AgeCalc!$C$4:$V$300,16,FALSE)</f>
        <v>0</v>
      </c>
      <c r="Q155" s="8">
        <f>VLOOKUP($B155,AgeCalc!$C$4:$V$300,17,FALSE)</f>
        <v>0</v>
      </c>
      <c r="R155" s="8">
        <f>VLOOKUP($B155,AgeCalc!$C$4:$V$300,18,FALSE)</f>
        <v>0</v>
      </c>
      <c r="S155" s="19"/>
      <c r="T155" s="4">
        <f t="shared" si="18"/>
        <v>0</v>
      </c>
      <c r="U155" s="4">
        <f t="shared" si="19"/>
        <v>0</v>
      </c>
      <c r="V155" s="5">
        <v>153</v>
      </c>
      <c r="W155" s="7">
        <f t="shared" si="50"/>
        <v>10</v>
      </c>
      <c r="X155" s="19">
        <f t="shared" si="51"/>
        <v>10</v>
      </c>
      <c r="Y155" s="7">
        <f t="shared" si="52"/>
        <v>0</v>
      </c>
      <c r="Z155" s="7">
        <f t="shared" si="53"/>
        <v>7</v>
      </c>
      <c r="AA155" s="40">
        <f t="shared" si="54"/>
        <v>0</v>
      </c>
    </row>
    <row r="156" spans="2:27">
      <c r="B156" s="7" t="s">
        <v>100</v>
      </c>
      <c r="C156" s="8" t="str">
        <f>VLOOKUP($B156,AgeCalc!$C$4:$V$300,7,FALSE)</f>
        <v>65+</v>
      </c>
      <c r="E156" s="19"/>
      <c r="F156" s="19"/>
      <c r="G156" s="8"/>
      <c r="H156" s="8">
        <f>VLOOKUP($B156,AgeCalc!$C$4:$V$300,8,FALSE)</f>
        <v>0</v>
      </c>
      <c r="I156" s="8">
        <f>VLOOKUP($B156,AgeCalc!$C$4:$V$300,9,FALSE)</f>
        <v>0</v>
      </c>
      <c r="J156" s="8">
        <f>VLOOKUP($B156,AgeCalc!$C$4:$V$300,10,FALSE)</f>
        <v>0</v>
      </c>
      <c r="K156" s="8">
        <f>VLOOKUP($B156,AgeCalc!$C$4:$V$300,11,FALSE)</f>
        <v>0</v>
      </c>
      <c r="L156" s="8">
        <f>VLOOKUP($B156,AgeCalc!$C$4:$V$300,12,FALSE)</f>
        <v>0</v>
      </c>
      <c r="M156" s="8">
        <f>VLOOKUP($B156,AgeCalc!$C$4:$V$300,13,FALSE)</f>
        <v>0</v>
      </c>
      <c r="N156" s="8">
        <f>VLOOKUP($B156,AgeCalc!$C$4:$V$300,14,FALSE)</f>
        <v>0</v>
      </c>
      <c r="O156" s="8">
        <f>VLOOKUP($B156,AgeCalc!$C$4:$V$300,15,FALSE)</f>
        <v>0</v>
      </c>
      <c r="P156" s="8">
        <f>VLOOKUP($B156,AgeCalc!$C$4:$V$300,16,FALSE)</f>
        <v>0</v>
      </c>
      <c r="Q156" s="8">
        <f>VLOOKUP($B156,AgeCalc!$C$4:$V$300,17,FALSE)</f>
        <v>0</v>
      </c>
      <c r="R156" s="8">
        <f>VLOOKUP($B156,AgeCalc!$C$4:$V$300,18,FALSE)</f>
        <v>0</v>
      </c>
      <c r="S156" s="19"/>
      <c r="T156" s="4">
        <f t="shared" si="18"/>
        <v>0</v>
      </c>
      <c r="U156" s="4">
        <f t="shared" si="19"/>
        <v>0</v>
      </c>
      <c r="V156" s="5">
        <v>154</v>
      </c>
      <c r="W156" s="7">
        <f t="shared" si="50"/>
        <v>10</v>
      </c>
      <c r="X156" s="19">
        <f t="shared" si="51"/>
        <v>10</v>
      </c>
      <c r="Y156" s="7">
        <f t="shared" si="52"/>
        <v>0</v>
      </c>
      <c r="Z156" s="7">
        <f t="shared" si="53"/>
        <v>7</v>
      </c>
      <c r="AA156" s="40">
        <f t="shared" si="54"/>
        <v>0</v>
      </c>
    </row>
    <row r="157" spans="2:27">
      <c r="B157" s="7" t="s">
        <v>118</v>
      </c>
      <c r="C157" s="8" t="str">
        <f>VLOOKUP($B157,AgeCalc!$C$4:$V$300,7,FALSE)</f>
        <v>65+</v>
      </c>
      <c r="E157" s="19"/>
      <c r="F157" s="19"/>
      <c r="G157" s="8"/>
      <c r="H157" s="8">
        <f>VLOOKUP($B157,AgeCalc!$C$4:$V$300,8,FALSE)</f>
        <v>0</v>
      </c>
      <c r="I157" s="8">
        <f>VLOOKUP($B157,AgeCalc!$C$4:$V$300,9,FALSE)</f>
        <v>0</v>
      </c>
      <c r="J157" s="8">
        <f>VLOOKUP($B157,AgeCalc!$C$4:$V$300,10,FALSE)</f>
        <v>0</v>
      </c>
      <c r="K157" s="8">
        <f>VLOOKUP($B157,AgeCalc!$C$4:$V$300,11,FALSE)</f>
        <v>0</v>
      </c>
      <c r="L157" s="8">
        <f>VLOOKUP($B157,AgeCalc!$C$4:$V$300,12,FALSE)</f>
        <v>0</v>
      </c>
      <c r="M157" s="8">
        <f>VLOOKUP($B157,AgeCalc!$C$4:$V$300,13,FALSE)</f>
        <v>0</v>
      </c>
      <c r="N157" s="8">
        <f>VLOOKUP($B157,AgeCalc!$C$4:$V$300,14,FALSE)</f>
        <v>0</v>
      </c>
      <c r="O157" s="8">
        <f>VLOOKUP($B157,AgeCalc!$C$4:$V$300,15,FALSE)</f>
        <v>0</v>
      </c>
      <c r="P157" s="8">
        <f>VLOOKUP($B157,AgeCalc!$C$4:$V$300,16,FALSE)</f>
        <v>0</v>
      </c>
      <c r="Q157" s="8">
        <f>VLOOKUP($B157,AgeCalc!$C$4:$V$300,17,FALSE)</f>
        <v>0</v>
      </c>
      <c r="R157" s="8">
        <f>VLOOKUP($B157,AgeCalc!$C$4:$V$300,18,FALSE)</f>
        <v>0</v>
      </c>
      <c r="S157" s="19"/>
      <c r="T157" s="4">
        <f t="shared" si="18"/>
        <v>0</v>
      </c>
      <c r="U157" s="4">
        <f t="shared" si="19"/>
        <v>0</v>
      </c>
      <c r="V157" s="5">
        <v>155</v>
      </c>
      <c r="W157" s="7">
        <f t="shared" ref="W157" si="55">X157+Y157</f>
        <v>10</v>
      </c>
      <c r="X157" s="19">
        <f t="shared" ref="X157" si="56">COUNT(H157:Q157)</f>
        <v>10</v>
      </c>
      <c r="Y157" s="7">
        <f t="shared" ref="Y157" si="57">COUNT(G157)</f>
        <v>0</v>
      </c>
      <c r="Z157" s="7">
        <f t="shared" ref="Z157" si="58">IF(X157&gt;6,7,X157)</f>
        <v>7</v>
      </c>
      <c r="AA157" s="40">
        <f t="shared" ref="AA157" si="59">ROUNDUP(IF(SUM(H157:S157)&gt;0,(SUM(H157:S157)/Z157),0),0)</f>
        <v>0</v>
      </c>
    </row>
    <row r="158" spans="2:27">
      <c r="B158" s="7" t="s">
        <v>117</v>
      </c>
      <c r="C158" s="8" t="str">
        <f>VLOOKUP($B158,AgeCalc!$C$4:$V$300,7,FALSE)</f>
        <v>65+</v>
      </c>
      <c r="E158" s="19"/>
      <c r="F158" s="19"/>
      <c r="G158" s="8"/>
      <c r="H158" s="8">
        <f>VLOOKUP($B158,AgeCalc!$C$4:$V$300,8,FALSE)</f>
        <v>0</v>
      </c>
      <c r="I158" s="8">
        <f>VLOOKUP($B158,AgeCalc!$C$4:$V$300,9,FALSE)</f>
        <v>0</v>
      </c>
      <c r="J158" s="8">
        <f>VLOOKUP($B158,AgeCalc!$C$4:$V$300,10,FALSE)</f>
        <v>0</v>
      </c>
      <c r="K158" s="8">
        <f>VLOOKUP($B158,AgeCalc!$C$4:$V$300,11,FALSE)</f>
        <v>0</v>
      </c>
      <c r="L158" s="8">
        <f>VLOOKUP($B158,AgeCalc!$C$4:$V$300,12,FALSE)</f>
        <v>0</v>
      </c>
      <c r="M158" s="8">
        <f>VLOOKUP($B158,AgeCalc!$C$4:$V$300,13,FALSE)</f>
        <v>0</v>
      </c>
      <c r="N158" s="8">
        <f>VLOOKUP($B158,AgeCalc!$C$4:$V$300,14,FALSE)</f>
        <v>0</v>
      </c>
      <c r="O158" s="8">
        <f>VLOOKUP($B158,AgeCalc!$C$4:$V$300,15,FALSE)</f>
        <v>0</v>
      </c>
      <c r="P158" s="8">
        <f>VLOOKUP($B158,AgeCalc!$C$4:$V$300,16,FALSE)</f>
        <v>0</v>
      </c>
      <c r="Q158" s="8">
        <f>VLOOKUP($B158,AgeCalc!$C$4:$V$300,17,FALSE)</f>
        <v>0</v>
      </c>
      <c r="R158" s="8">
        <f>VLOOKUP($B158,AgeCalc!$C$4:$V$300,18,FALSE)</f>
        <v>0</v>
      </c>
      <c r="S158" s="19"/>
      <c r="T158" s="4">
        <f t="shared" si="18"/>
        <v>0</v>
      </c>
      <c r="U158" s="4">
        <f t="shared" si="19"/>
        <v>0</v>
      </c>
      <c r="V158" s="5">
        <v>156</v>
      </c>
      <c r="W158" s="7">
        <f t="shared" ref="W158" si="60">X158+Y158</f>
        <v>10</v>
      </c>
      <c r="X158" s="19">
        <f t="shared" ref="X158" si="61">COUNT(H158:Q158)</f>
        <v>10</v>
      </c>
      <c r="Y158" s="7">
        <f t="shared" ref="Y158" si="62">COUNT(G158)</f>
        <v>0</v>
      </c>
      <c r="Z158" s="7">
        <f t="shared" ref="Z158" si="63">IF(X158&gt;6,7,X158)</f>
        <v>7</v>
      </c>
      <c r="AA158" s="40">
        <f t="shared" ref="AA158" si="64">ROUNDUP(IF(SUM(H158:S158)&gt;0,(SUM(H158:S158)/Z158),0),0)</f>
        <v>0</v>
      </c>
    </row>
    <row r="159" spans="2:27">
      <c r="B159" s="7" t="s">
        <v>111</v>
      </c>
      <c r="C159" s="8" t="str">
        <f>VLOOKUP($B159,AgeCalc!$C$4:$V$300,7,FALSE)</f>
        <v>65+</v>
      </c>
      <c r="E159" s="19"/>
      <c r="F159" s="19"/>
      <c r="G159" s="8"/>
      <c r="H159" s="8">
        <f>VLOOKUP($B159,AgeCalc!$C$4:$V$300,8,FALSE)</f>
        <v>0</v>
      </c>
      <c r="I159" s="8">
        <f>VLOOKUP($B159,AgeCalc!$C$4:$V$300,9,FALSE)</f>
        <v>0</v>
      </c>
      <c r="J159" s="8">
        <f>VLOOKUP($B159,AgeCalc!$C$4:$V$300,10,FALSE)</f>
        <v>0</v>
      </c>
      <c r="K159" s="8">
        <f>VLOOKUP($B159,AgeCalc!$C$4:$V$300,11,FALSE)</f>
        <v>0</v>
      </c>
      <c r="L159" s="8">
        <f>VLOOKUP($B159,AgeCalc!$C$4:$V$300,12,FALSE)</f>
        <v>0</v>
      </c>
      <c r="M159" s="8">
        <f>VLOOKUP($B159,AgeCalc!$C$4:$V$300,13,FALSE)</f>
        <v>0</v>
      </c>
      <c r="N159" s="8">
        <f>VLOOKUP($B159,AgeCalc!$C$4:$V$300,14,FALSE)</f>
        <v>0</v>
      </c>
      <c r="O159" s="8">
        <f>VLOOKUP($B159,AgeCalc!$C$4:$V$300,15,FALSE)</f>
        <v>0</v>
      </c>
      <c r="P159" s="8">
        <f>VLOOKUP($B159,AgeCalc!$C$4:$V$300,16,FALSE)</f>
        <v>0</v>
      </c>
      <c r="Q159" s="8">
        <f>VLOOKUP($B159,AgeCalc!$C$4:$V$300,17,FALSE)</f>
        <v>0</v>
      </c>
      <c r="R159" s="8">
        <f>VLOOKUP($B159,AgeCalc!$C$4:$V$300,18,FALSE)</f>
        <v>0</v>
      </c>
      <c r="S159" s="19"/>
      <c r="T159" s="4">
        <f t="shared" si="18"/>
        <v>0</v>
      </c>
      <c r="U159" s="4">
        <f t="shared" si="19"/>
        <v>0</v>
      </c>
      <c r="V159" s="5">
        <v>157</v>
      </c>
      <c r="W159" s="7">
        <f t="shared" ref="W159" si="65">X159+Y159</f>
        <v>10</v>
      </c>
      <c r="X159" s="19">
        <f t="shared" ref="X159" si="66">COUNT(H159:Q159)</f>
        <v>10</v>
      </c>
      <c r="Y159" s="7">
        <f t="shared" ref="Y159" si="67">COUNT(G159)</f>
        <v>0</v>
      </c>
      <c r="Z159" s="7">
        <f t="shared" ref="Z159" si="68">IF(X159&gt;6,7,X159)</f>
        <v>7</v>
      </c>
      <c r="AA159" s="40">
        <f t="shared" ref="AA159" si="69">ROUNDUP(IF(SUM(H159:S159)&gt;0,(SUM(H159:S159)/Z159),0),0)</f>
        <v>0</v>
      </c>
    </row>
    <row r="160" spans="2:27">
      <c r="B160" s="7" t="s">
        <v>92</v>
      </c>
      <c r="C160" s="8" t="str">
        <f>VLOOKUP($B160,AgeCalc!$C$4:$V$300,7,FALSE)</f>
        <v>65+</v>
      </c>
      <c r="E160" s="19"/>
      <c r="F160" s="19"/>
      <c r="G160" s="8"/>
      <c r="H160" s="8">
        <f>VLOOKUP($B160,AgeCalc!$C$4:$V$300,8,FALSE)</f>
        <v>0</v>
      </c>
      <c r="I160" s="8">
        <f>VLOOKUP($B160,AgeCalc!$C$4:$V$300,9,FALSE)</f>
        <v>0</v>
      </c>
      <c r="J160" s="8">
        <f>VLOOKUP($B160,AgeCalc!$C$4:$V$300,10,FALSE)</f>
        <v>0</v>
      </c>
      <c r="K160" s="8">
        <f>VLOOKUP($B160,AgeCalc!$C$4:$V$300,11,FALSE)</f>
        <v>0</v>
      </c>
      <c r="L160" s="8">
        <f>VLOOKUP($B160,AgeCalc!$C$4:$V$300,12,FALSE)</f>
        <v>0</v>
      </c>
      <c r="M160" s="8">
        <f>VLOOKUP($B160,AgeCalc!$C$4:$V$300,13,FALSE)</f>
        <v>0</v>
      </c>
      <c r="N160" s="8">
        <f>VLOOKUP($B160,AgeCalc!$C$4:$V$300,14,FALSE)</f>
        <v>0</v>
      </c>
      <c r="O160" s="8">
        <f>VLOOKUP($B160,AgeCalc!$C$4:$V$300,15,FALSE)</f>
        <v>0</v>
      </c>
      <c r="P160" s="8">
        <f>VLOOKUP($B160,AgeCalc!$C$4:$V$300,16,FALSE)</f>
        <v>0</v>
      </c>
      <c r="Q160" s="8">
        <f>VLOOKUP($B160,AgeCalc!$C$4:$V$300,17,FALSE)</f>
        <v>0</v>
      </c>
      <c r="R160" s="8">
        <f>VLOOKUP($B160,AgeCalc!$C$4:$V$300,18,FALSE)</f>
        <v>0</v>
      </c>
      <c r="S160" s="19"/>
      <c r="T160" s="4">
        <f t="shared" si="18"/>
        <v>0</v>
      </c>
      <c r="U160" s="4">
        <f t="shared" si="19"/>
        <v>0</v>
      </c>
      <c r="V160" s="5">
        <v>158</v>
      </c>
      <c r="W160" s="7">
        <f t="shared" ref="W160" si="70">X160+Y160</f>
        <v>10</v>
      </c>
      <c r="X160" s="19">
        <f t="shared" ref="X160" si="71">COUNT(H160:Q160)</f>
        <v>10</v>
      </c>
      <c r="Y160" s="7">
        <f t="shared" ref="Y160" si="72">COUNT(G160)</f>
        <v>0</v>
      </c>
      <c r="Z160" s="7">
        <f t="shared" ref="Z160" si="73">IF(X160&gt;6,7,X160)</f>
        <v>7</v>
      </c>
      <c r="AA160" s="40">
        <f t="shared" ref="AA160" si="74">ROUNDUP(IF(SUM(H160:S160)&gt;0,(SUM(H160:S160)/Z160),0),0)</f>
        <v>0</v>
      </c>
    </row>
    <row r="161" spans="2:27">
      <c r="B161" s="7" t="s">
        <v>113</v>
      </c>
      <c r="C161" s="8" t="str">
        <f>VLOOKUP($B161,AgeCalc!$C$4:$V$300,7,FALSE)</f>
        <v>65+</v>
      </c>
      <c r="E161" s="19"/>
      <c r="F161" s="19"/>
      <c r="G161" s="8"/>
      <c r="H161" s="8">
        <f>VLOOKUP($B161,AgeCalc!$C$4:$V$300,8,FALSE)</f>
        <v>0</v>
      </c>
      <c r="I161" s="8">
        <f>VLOOKUP($B161,AgeCalc!$C$4:$V$300,9,FALSE)</f>
        <v>0</v>
      </c>
      <c r="J161" s="8">
        <f>VLOOKUP($B161,AgeCalc!$C$4:$V$300,10,FALSE)</f>
        <v>0</v>
      </c>
      <c r="K161" s="8">
        <f>VLOOKUP($B161,AgeCalc!$C$4:$V$300,11,FALSE)</f>
        <v>0</v>
      </c>
      <c r="L161" s="8">
        <f>VLOOKUP($B161,AgeCalc!$C$4:$V$300,12,FALSE)</f>
        <v>0</v>
      </c>
      <c r="M161" s="8">
        <f>VLOOKUP($B161,AgeCalc!$C$4:$V$300,13,FALSE)</f>
        <v>0</v>
      </c>
      <c r="N161" s="8">
        <f>VLOOKUP($B161,AgeCalc!$C$4:$V$300,14,FALSE)</f>
        <v>0</v>
      </c>
      <c r="O161" s="8">
        <f>VLOOKUP($B161,AgeCalc!$C$4:$V$300,15,FALSE)</f>
        <v>0</v>
      </c>
      <c r="P161" s="8">
        <f>VLOOKUP($B161,AgeCalc!$C$4:$V$300,16,FALSE)</f>
        <v>0</v>
      </c>
      <c r="Q161" s="8">
        <f>VLOOKUP($B161,AgeCalc!$C$4:$V$300,17,FALSE)</f>
        <v>0</v>
      </c>
      <c r="R161" s="8">
        <f>VLOOKUP($B161,AgeCalc!$C$4:$V$300,18,FALSE)</f>
        <v>0</v>
      </c>
      <c r="S161" s="19"/>
      <c r="T161" s="4">
        <f t="shared" si="18"/>
        <v>0</v>
      </c>
      <c r="U161" s="4">
        <f t="shared" si="19"/>
        <v>0</v>
      </c>
      <c r="V161" s="5">
        <v>159</v>
      </c>
      <c r="W161" s="7">
        <f t="shared" ref="W161" si="75">X161+Y161</f>
        <v>10</v>
      </c>
      <c r="X161" s="19">
        <f t="shared" ref="X161" si="76">COUNT(H161:Q161)</f>
        <v>10</v>
      </c>
      <c r="Y161" s="7">
        <f t="shared" ref="Y161" si="77">COUNT(G161)</f>
        <v>0</v>
      </c>
      <c r="Z161" s="7">
        <f t="shared" ref="Z161" si="78">IF(X161&gt;6,7,X161)</f>
        <v>7</v>
      </c>
      <c r="AA161" s="40">
        <f t="shared" ref="AA161" si="79">ROUNDUP(IF(SUM(H161:S161)&gt;0,(SUM(H161:S161)/Z161),0),0)</f>
        <v>0</v>
      </c>
    </row>
    <row r="162" spans="2:27">
      <c r="B162" s="7" t="s">
        <v>824</v>
      </c>
      <c r="C162" s="8" t="str">
        <f>VLOOKUP($B162,AgeCalc!$C$4:$V$300,7,FALSE)</f>
        <v>65+</v>
      </c>
      <c r="E162" s="19"/>
      <c r="F162" s="19"/>
      <c r="G162" s="8"/>
      <c r="H162" s="8">
        <f>VLOOKUP($B162,AgeCalc!$C$4:$V$300,8,FALSE)</f>
        <v>0</v>
      </c>
      <c r="I162" s="8">
        <f>VLOOKUP($B162,AgeCalc!$C$4:$V$300,9,FALSE)</f>
        <v>0</v>
      </c>
      <c r="J162" s="8">
        <f>VLOOKUP($B162,AgeCalc!$C$4:$V$300,10,FALSE)</f>
        <v>0</v>
      </c>
      <c r="K162" s="8">
        <f>VLOOKUP($B162,AgeCalc!$C$4:$V$300,11,FALSE)</f>
        <v>0</v>
      </c>
      <c r="L162" s="8">
        <f>VLOOKUP($B162,AgeCalc!$C$4:$V$300,12,FALSE)</f>
        <v>0</v>
      </c>
      <c r="M162" s="8">
        <f>VLOOKUP($B162,AgeCalc!$C$4:$V$300,13,FALSE)</f>
        <v>0</v>
      </c>
      <c r="N162" s="8">
        <f>VLOOKUP($B162,AgeCalc!$C$4:$V$300,14,FALSE)</f>
        <v>0</v>
      </c>
      <c r="O162" s="8">
        <f>VLOOKUP($B162,AgeCalc!$C$4:$V$300,15,FALSE)</f>
        <v>0</v>
      </c>
      <c r="P162" s="8">
        <f>VLOOKUP($B162,AgeCalc!$C$4:$V$300,16,FALSE)</f>
        <v>0</v>
      </c>
      <c r="Q162" s="8">
        <f>VLOOKUP($B162,AgeCalc!$C$4:$V$300,17,FALSE)</f>
        <v>0</v>
      </c>
      <c r="R162" s="8">
        <f>VLOOKUP($B162,AgeCalc!$C$4:$V$300,18,FALSE)</f>
        <v>0</v>
      </c>
      <c r="S162" s="19"/>
      <c r="T162" s="4">
        <f t="shared" si="18"/>
        <v>0</v>
      </c>
      <c r="U162" s="4">
        <f t="shared" si="19"/>
        <v>0</v>
      </c>
      <c r="V162" s="5">
        <v>160</v>
      </c>
      <c r="W162" s="7">
        <f t="shared" ref="W162" si="80">X162+Y162</f>
        <v>10</v>
      </c>
      <c r="X162" s="19">
        <f t="shared" ref="X162" si="81">COUNT(H162:Q162)</f>
        <v>10</v>
      </c>
      <c r="Y162" s="7">
        <f t="shared" ref="Y162" si="82">COUNT(G162)</f>
        <v>0</v>
      </c>
      <c r="Z162" s="7">
        <f t="shared" ref="Z162" si="83">IF(X162&gt;6,7,X162)</f>
        <v>7</v>
      </c>
      <c r="AA162" s="40">
        <f t="shared" ref="AA162" si="84">ROUNDUP(IF(SUM(H162:S162)&gt;0,(SUM(H162:S162)/Z162),0),0)</f>
        <v>0</v>
      </c>
    </row>
    <row r="163" spans="2:27">
      <c r="B163" s="7"/>
      <c r="C163" s="19"/>
      <c r="E163" s="19"/>
      <c r="F163" s="19"/>
      <c r="G163" s="8"/>
      <c r="H163" s="8"/>
      <c r="S163" s="19"/>
      <c r="T163" s="75"/>
      <c r="U163" s="75"/>
    </row>
    <row r="164" spans="2:27">
      <c r="B164" s="7"/>
      <c r="C164" s="19"/>
      <c r="E164" s="19"/>
      <c r="F164" s="19"/>
      <c r="G164" s="8"/>
      <c r="H164" s="8"/>
      <c r="S164" s="19"/>
      <c r="T164" s="75"/>
      <c r="U164" s="75"/>
    </row>
    <row r="165" spans="2:27">
      <c r="B165" s="7"/>
      <c r="C165" s="19"/>
      <c r="E165" s="19"/>
      <c r="F165" s="19"/>
      <c r="G165" s="8"/>
      <c r="H165" s="8"/>
      <c r="S165" s="19"/>
      <c r="T165" s="75"/>
      <c r="U165" s="75"/>
    </row>
    <row r="166" spans="2:27">
      <c r="B166" s="7"/>
      <c r="C166" s="19"/>
      <c r="E166" s="19"/>
      <c r="F166" s="19"/>
      <c r="G166" s="8"/>
      <c r="H166" s="8"/>
      <c r="L166" s="19">
        <f>SUM(L3:L158)</f>
        <v>1095</v>
      </c>
      <c r="M166" s="19">
        <f>SUM(M3:M159)</f>
        <v>1077</v>
      </c>
      <c r="N166" s="19">
        <f>SUM(N3:N160)</f>
        <v>912</v>
      </c>
      <c r="S166" s="19"/>
      <c r="T166" s="75"/>
      <c r="U166" s="75"/>
    </row>
    <row r="167" spans="2:27">
      <c r="B167" s="7"/>
      <c r="C167" s="19"/>
      <c r="E167" s="19"/>
      <c r="F167" s="19"/>
      <c r="G167" s="8"/>
      <c r="H167" s="8"/>
      <c r="S167" s="19"/>
      <c r="T167" s="75"/>
      <c r="U167" s="75"/>
    </row>
  </sheetData>
  <sortState ref="B3:U167">
    <sortCondition descending="1" ref="T3"/>
  </sortState>
  <phoneticPr fontId="0" type="noConversion"/>
  <conditionalFormatting sqref="W3:W109">
    <cfRule type="cellIs" dxfId="2" priority="2" stopIfTrue="1" operator="greaterThanOrEqual">
      <formula>9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67" orientation="portrait" r:id="rId1"/>
  <headerFooter alignWithMargins="0">
    <oddHeader>&amp;C&amp;"Arial,Bold"&amp;16SHAKESPEARE 2011 LATEST POSITIONS</oddHeader>
  </headerFooter>
  <rowBreaks count="3" manualBreakCount="3">
    <brk id="40" max="16383" man="1"/>
    <brk id="62" max="16383" man="1"/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AB150"/>
  <sheetViews>
    <sheetView topLeftCell="B1" workbookViewId="0">
      <pane xSplit="2" ySplit="2" topLeftCell="D85" activePane="bottomRight" state="frozen"/>
      <selection activeCell="B1" sqref="B1"/>
      <selection pane="topRight" activeCell="D1" sqref="D1"/>
      <selection pane="bottomLeft" activeCell="B3" sqref="B3"/>
      <selection pane="bottomRight" activeCell="B4" sqref="B4"/>
    </sheetView>
  </sheetViews>
  <sheetFormatPr defaultColWidth="9.140625" defaultRowHeight="12.75"/>
  <cols>
    <col min="1" max="1" width="10.140625" style="2" bestFit="1" customWidth="1"/>
    <col min="2" max="2" width="25.85546875" style="3" customWidth="1"/>
    <col min="3" max="3" width="9.5703125" style="2" customWidth="1"/>
    <col min="4" max="4" width="7.28515625" style="7" customWidth="1"/>
    <col min="5" max="6" width="6" style="13" customWidth="1"/>
    <col min="7" max="8" width="6" style="16" customWidth="1"/>
    <col min="9" max="14" width="6" style="19" customWidth="1"/>
    <col min="15" max="15" width="6" style="20" customWidth="1"/>
    <col min="16" max="17" width="6" style="19" customWidth="1"/>
    <col min="18" max="18" width="5.7109375" style="19" customWidth="1"/>
    <col min="19" max="19" width="6" style="19" customWidth="1"/>
    <col min="20" max="22" width="9.140625" style="3"/>
    <col min="23" max="23" width="5.140625" style="3" bestFit="1" customWidth="1"/>
    <col min="24" max="24" width="8.5703125" style="3" bestFit="1" customWidth="1"/>
    <col min="25" max="26" width="2" style="3" bestFit="1" customWidth="1"/>
    <col min="27" max="27" width="8" style="3" customWidth="1"/>
    <col min="28" max="28" width="10.85546875" style="3" customWidth="1"/>
    <col min="29" max="16384" width="9.140625" style="3"/>
  </cols>
  <sheetData>
    <row r="1" spans="1:28" ht="18">
      <c r="A1" s="34"/>
      <c r="B1" s="21" t="s">
        <v>279</v>
      </c>
      <c r="S1" s="9"/>
      <c r="T1" s="10"/>
      <c r="U1" s="10"/>
      <c r="Z1" s="3">
        <v>1</v>
      </c>
      <c r="AA1" s="40">
        <f>(SUM(H1:S1)/Z1)+5</f>
        <v>5</v>
      </c>
    </row>
    <row r="2" spans="1:28" ht="45.75" customHeight="1">
      <c r="A2" s="28" t="s">
        <v>263</v>
      </c>
      <c r="B2" s="3" t="s">
        <v>137</v>
      </c>
      <c r="C2" s="2" t="s">
        <v>260</v>
      </c>
      <c r="E2" s="35" t="s">
        <v>68</v>
      </c>
      <c r="F2" s="36" t="s">
        <v>73</v>
      </c>
      <c r="G2" s="31" t="s">
        <v>48</v>
      </c>
      <c r="H2" s="32">
        <v>1</v>
      </c>
      <c r="I2" s="12">
        <v>2</v>
      </c>
      <c r="J2" s="12">
        <v>3</v>
      </c>
      <c r="K2" s="12">
        <v>4</v>
      </c>
      <c r="L2" s="12">
        <v>5</v>
      </c>
      <c r="M2" s="12">
        <v>6</v>
      </c>
      <c r="N2" s="12">
        <v>7</v>
      </c>
      <c r="O2" s="33">
        <v>8</v>
      </c>
      <c r="P2" s="12">
        <v>9</v>
      </c>
      <c r="Q2" s="12">
        <v>10</v>
      </c>
      <c r="R2" s="12">
        <v>11</v>
      </c>
      <c r="S2" s="12">
        <v>12</v>
      </c>
      <c r="T2" s="1" t="s">
        <v>82</v>
      </c>
      <c r="U2" s="1" t="s">
        <v>238</v>
      </c>
      <c r="W2" s="7"/>
      <c r="X2" s="7"/>
      <c r="Y2" s="7"/>
      <c r="Z2" s="7"/>
      <c r="AA2" s="7"/>
      <c r="AB2" s="1" t="s">
        <v>394</v>
      </c>
    </row>
    <row r="3" spans="1:28" ht="14.1" customHeight="1">
      <c r="A3" s="37">
        <v>1</v>
      </c>
      <c r="B3" s="41" t="s">
        <v>121</v>
      </c>
      <c r="C3" s="42" t="str">
        <f>VLOOKUP($B3,AgeCalc!$C$3:$V$290,7,FALSE)</f>
        <v>40 - 44</v>
      </c>
      <c r="D3" s="52"/>
      <c r="E3" s="38">
        <v>4</v>
      </c>
      <c r="F3" s="40">
        <v>50</v>
      </c>
      <c r="G3" s="50"/>
      <c r="H3" s="42">
        <v>0</v>
      </c>
      <c r="I3" s="42">
        <v>0</v>
      </c>
      <c r="J3" s="42">
        <f>VLOOKUP($B3,AgeCalc!$C$3:$V$290,10,FALSE)</f>
        <v>49</v>
      </c>
      <c r="K3" s="42">
        <f>VLOOKUP($B3,AgeCalc!$C$3:$V$290,11,FALSE)</f>
        <v>50</v>
      </c>
      <c r="L3" s="42">
        <f>VLOOKUP($B3,AgeCalc!$C$3:$V$290,12,FALSE)</f>
        <v>49</v>
      </c>
      <c r="M3" s="42">
        <f>VLOOKUP($B3,AgeCalc!$C$3:$V$290,13,FALSE)</f>
        <v>49</v>
      </c>
      <c r="N3" s="42">
        <f>VLOOKUP($B3,AgeCalc!$C$3:$V$290,14,FALSE)</f>
        <v>49</v>
      </c>
      <c r="O3" s="84">
        <f>VLOOKUP($B3,AgeCalc!$C$3:$V$290,15,FALSE)</f>
        <v>50</v>
      </c>
      <c r="P3" s="42">
        <f>VLOOKUP($B3,AgeCalc!$C$3:$V$290,16,FALSE)</f>
        <v>0</v>
      </c>
      <c r="Q3" s="42">
        <f>VLOOKUP($B3,AgeCalc!$C$3:$V$290,17,FALSE)</f>
        <v>50</v>
      </c>
      <c r="R3" s="42">
        <f>VLOOKUP($B3,AgeCalc!$C$3:$V$290,18,FALSE)</f>
        <v>0</v>
      </c>
      <c r="S3" s="42"/>
      <c r="T3" s="39">
        <f t="shared" ref="T3:T34" si="0">SUM(F3:S3)</f>
        <v>396</v>
      </c>
      <c r="U3" s="48">
        <f t="shared" ref="U3:U34" si="1">T3</f>
        <v>396</v>
      </c>
      <c r="V3" s="83">
        <v>1</v>
      </c>
      <c r="W3">
        <f t="shared" ref="W3:W66" si="2">X3+Y3</f>
        <v>10</v>
      </c>
      <c r="X3" s="19">
        <f t="shared" ref="X3:X66" si="3">COUNT(H3:Q3)</f>
        <v>10</v>
      </c>
      <c r="Y3" s="7">
        <f t="shared" ref="Y3:Y66" si="4">COUNT(G3)</f>
        <v>0</v>
      </c>
      <c r="Z3" s="7">
        <f t="shared" ref="Z3:Z66" si="5">IF(X3&gt;6,7,X3)</f>
        <v>7</v>
      </c>
      <c r="AA3" s="40">
        <f t="shared" ref="AA3:AA66" si="6">ROUNDUP(IF(SUM(H3:S3)&gt;0,(SUM(H3:S3)/Z3),0),0)</f>
        <v>50</v>
      </c>
      <c r="AB3" s="3">
        <v>0</v>
      </c>
    </row>
    <row r="4" spans="1:28" ht="14.1" customHeight="1">
      <c r="A4" s="37">
        <v>2</v>
      </c>
      <c r="B4" s="41" t="s">
        <v>982</v>
      </c>
      <c r="C4" s="42" t="str">
        <f>VLOOKUP($B4,AgeCalc!$C$3:$V$290,7,FALSE)</f>
        <v>16 - 34</v>
      </c>
      <c r="D4" s="52"/>
      <c r="E4" s="38">
        <v>9</v>
      </c>
      <c r="F4" s="40">
        <v>50</v>
      </c>
      <c r="G4" s="40">
        <v>50</v>
      </c>
      <c r="H4" s="42">
        <f>VLOOKUP($B4,AgeCalc!$C$3:$V$290,8,FALSE)</f>
        <v>48</v>
      </c>
      <c r="I4" s="42">
        <v>0</v>
      </c>
      <c r="J4" s="42">
        <f>VLOOKUP($B4,AgeCalc!$C$3:$V$290,10,FALSE)</f>
        <v>0</v>
      </c>
      <c r="K4" s="42">
        <f>VLOOKUP($B4,AgeCalc!$C$3:$V$290,11,FALSE)</f>
        <v>49</v>
      </c>
      <c r="L4" s="42">
        <f>VLOOKUP($B4,AgeCalc!$C$3:$V$290,12,FALSE)</f>
        <v>48</v>
      </c>
      <c r="M4" s="42">
        <f>VLOOKUP($B4,AgeCalc!$C$3:$V$290,13,FALSE)</f>
        <v>0</v>
      </c>
      <c r="N4" s="42">
        <v>0</v>
      </c>
      <c r="O4" s="84">
        <f>VLOOKUP($B4,AgeCalc!$C$3:$V$290,15,FALSE)</f>
        <v>49</v>
      </c>
      <c r="P4" s="42">
        <f>VLOOKUP($B4,AgeCalc!$C$3:$V$290,16,FALSE)</f>
        <v>50</v>
      </c>
      <c r="Q4" s="42">
        <f>VLOOKUP($B4,AgeCalc!$C$3:$V$290,17,FALSE)</f>
        <v>47</v>
      </c>
      <c r="R4" s="42">
        <f>VLOOKUP($B4,AgeCalc!$C$3:$V$290,18,FALSE)</f>
        <v>0</v>
      </c>
      <c r="S4" s="42"/>
      <c r="T4" s="39">
        <f t="shared" si="0"/>
        <v>391</v>
      </c>
      <c r="U4" s="48">
        <f t="shared" si="1"/>
        <v>391</v>
      </c>
      <c r="V4" s="83">
        <v>2</v>
      </c>
      <c r="W4">
        <f t="shared" si="2"/>
        <v>11</v>
      </c>
      <c r="X4" s="19">
        <f t="shared" si="3"/>
        <v>10</v>
      </c>
      <c r="Y4" s="7">
        <f t="shared" si="4"/>
        <v>1</v>
      </c>
      <c r="Z4" s="7">
        <f t="shared" si="5"/>
        <v>7</v>
      </c>
      <c r="AA4" s="40">
        <f t="shared" si="6"/>
        <v>42</v>
      </c>
      <c r="AB4" s="3">
        <v>0</v>
      </c>
    </row>
    <row r="5" spans="1:28" ht="14.1" customHeight="1">
      <c r="A5" s="37">
        <v>3</v>
      </c>
      <c r="B5" s="110" t="s">
        <v>914</v>
      </c>
      <c r="C5" s="42" t="str">
        <f>VLOOKUP($B5,AgeCalc!$C$3:$V$290,7,FALSE)</f>
        <v>45 - 49</v>
      </c>
      <c r="D5" s="52"/>
      <c r="E5" s="38">
        <v>4</v>
      </c>
      <c r="F5" s="40">
        <v>48</v>
      </c>
      <c r="G5" s="50"/>
      <c r="H5" s="42">
        <f>VLOOKUP($B5,AgeCalc!$C$3:$V$290,8,FALSE)</f>
        <v>0</v>
      </c>
      <c r="I5" s="42">
        <v>0</v>
      </c>
      <c r="J5" s="42">
        <f>VLOOKUP($B5,AgeCalc!$C$3:$V$290,10,FALSE)</f>
        <v>47</v>
      </c>
      <c r="K5" s="42">
        <f>VLOOKUP($B5,AgeCalc!$C$3:$V$290,11,FALSE)</f>
        <v>48</v>
      </c>
      <c r="L5" s="42">
        <v>0</v>
      </c>
      <c r="M5" s="42">
        <v>0</v>
      </c>
      <c r="N5" s="42">
        <f>VLOOKUP($B5,AgeCalc!$C$3:$V$290,14,FALSE)</f>
        <v>48</v>
      </c>
      <c r="O5" s="84">
        <f>VLOOKUP($B5,AgeCalc!$C$3:$V$290,15,FALSE)</f>
        <v>47</v>
      </c>
      <c r="P5" s="42">
        <f>VLOOKUP($B5,AgeCalc!$C$3:$V$290,16,FALSE)</f>
        <v>49</v>
      </c>
      <c r="Q5" s="42">
        <f>VLOOKUP($B5,AgeCalc!$C$3:$V$290,17,FALSE)</f>
        <v>49</v>
      </c>
      <c r="R5" s="42">
        <f>VLOOKUP($B5,AgeCalc!$C$3:$V$290,18,FALSE)</f>
        <v>50</v>
      </c>
      <c r="S5" s="42"/>
      <c r="T5" s="39">
        <f t="shared" si="0"/>
        <v>386</v>
      </c>
      <c r="U5" s="48">
        <f t="shared" si="1"/>
        <v>386</v>
      </c>
      <c r="V5" s="83">
        <v>3</v>
      </c>
      <c r="W5">
        <f t="shared" si="2"/>
        <v>10</v>
      </c>
      <c r="X5" s="19">
        <f t="shared" si="3"/>
        <v>10</v>
      </c>
      <c r="Y5" s="7">
        <f t="shared" si="4"/>
        <v>0</v>
      </c>
      <c r="Z5" s="7">
        <f t="shared" si="5"/>
        <v>7</v>
      </c>
      <c r="AA5" s="40">
        <f t="shared" si="6"/>
        <v>49</v>
      </c>
      <c r="AB5" s="3">
        <v>1</v>
      </c>
    </row>
    <row r="6" spans="1:28" ht="14.1" customHeight="1">
      <c r="A6" s="5">
        <v>4</v>
      </c>
      <c r="B6" s="7" t="s">
        <v>415</v>
      </c>
      <c r="C6" s="19" t="str">
        <f>VLOOKUP($B6,AgeCalc!$C$3:$V$290,7,FALSE)</f>
        <v>35 - 39</v>
      </c>
      <c r="D6" s="53"/>
      <c r="E6" s="44">
        <v>8</v>
      </c>
      <c r="F6" s="6">
        <v>48</v>
      </c>
      <c r="G6" s="8">
        <v>52</v>
      </c>
      <c r="H6" s="19">
        <f>VLOOKUP($B6,AgeCalc!$C$3:$V$290,8,FALSE)</f>
        <v>47</v>
      </c>
      <c r="I6" s="19">
        <v>0</v>
      </c>
      <c r="J6" s="19">
        <f>VLOOKUP($B6,AgeCalc!$C$3:$V$290,10,FALSE)</f>
        <v>48</v>
      </c>
      <c r="K6" s="19">
        <f>VLOOKUP($B6,AgeCalc!$C$3:$V$290,11,FALSE)</f>
        <v>0</v>
      </c>
      <c r="L6" s="19">
        <f>VLOOKUP($B6,AgeCalc!$C$3:$V$290,12,FALSE)</f>
        <v>0</v>
      </c>
      <c r="M6" s="19">
        <f>VLOOKUP($B6,AgeCalc!$C$3:$V$290,13,FALSE)</f>
        <v>47</v>
      </c>
      <c r="N6" s="19">
        <f>VLOOKUP($B6,AgeCalc!$C$3:$V$290,14,FALSE)</f>
        <v>47</v>
      </c>
      <c r="O6" s="20">
        <f>VLOOKUP($B6,AgeCalc!$C$3:$V$290,15,FALSE)</f>
        <v>48</v>
      </c>
      <c r="P6" s="19">
        <f>VLOOKUP($B6,AgeCalc!$C$3:$V$290,16,FALSE)</f>
        <v>0</v>
      </c>
      <c r="Q6" s="19">
        <f>VLOOKUP($B6,AgeCalc!$C$3:$V$290,17,FALSE)</f>
        <v>48</v>
      </c>
      <c r="R6" s="19">
        <f>VLOOKUP($B6,AgeCalc!$C$3:$V$290,18,FALSE)</f>
        <v>0</v>
      </c>
      <c r="T6" s="4">
        <f t="shared" si="0"/>
        <v>385</v>
      </c>
      <c r="U6" s="54">
        <f t="shared" si="1"/>
        <v>385</v>
      </c>
      <c r="V6" s="5">
        <v>4</v>
      </c>
      <c r="W6">
        <f t="shared" si="2"/>
        <v>11</v>
      </c>
      <c r="X6" s="19">
        <f t="shared" si="3"/>
        <v>10</v>
      </c>
      <c r="Y6" s="7">
        <f t="shared" si="4"/>
        <v>1</v>
      </c>
      <c r="Z6" s="7">
        <f t="shared" si="5"/>
        <v>7</v>
      </c>
      <c r="AA6" s="40">
        <f t="shared" si="6"/>
        <v>41</v>
      </c>
      <c r="AB6" s="3">
        <v>0</v>
      </c>
    </row>
    <row r="7" spans="1:28" ht="14.1" customHeight="1">
      <c r="A7" s="5">
        <v>5</v>
      </c>
      <c r="B7" s="7" t="s">
        <v>224</v>
      </c>
      <c r="C7" s="19" t="str">
        <f>VLOOKUP($B7,AgeCalc!$C$3:$V$290,7,FALSE)</f>
        <v>40 - 44</v>
      </c>
      <c r="D7" s="53"/>
      <c r="E7" s="44">
        <v>11</v>
      </c>
      <c r="F7" s="6">
        <v>49</v>
      </c>
      <c r="G7" s="18"/>
      <c r="H7" s="19">
        <f>VLOOKUP($B7,AgeCalc!$C$3:$V$290,8,FALSE)</f>
        <v>46</v>
      </c>
      <c r="I7" s="19">
        <v>0</v>
      </c>
      <c r="J7" s="19">
        <f>VLOOKUP($B7,AgeCalc!$C$3:$V$290,10,FALSE)</f>
        <v>46</v>
      </c>
      <c r="K7" s="19">
        <f>VLOOKUP($B7,AgeCalc!$C$3:$V$290,11,FALSE)</f>
        <v>47</v>
      </c>
      <c r="L7" s="19">
        <v>0</v>
      </c>
      <c r="M7" s="19">
        <f>VLOOKUP($B7,AgeCalc!$C$3:$V$290,13,FALSE)</f>
        <v>45</v>
      </c>
      <c r="N7" s="19">
        <f>VLOOKUP($B7,AgeCalc!$C$3:$V$290,14,FALSE)</f>
        <v>44</v>
      </c>
      <c r="O7" s="20">
        <f>VLOOKUP($B7,AgeCalc!$C$3:$V$290,15,FALSE)</f>
        <v>0</v>
      </c>
      <c r="P7" s="19">
        <f>VLOOKUP($B7,AgeCalc!$C$3:$V$290,16,FALSE)</f>
        <v>0</v>
      </c>
      <c r="Q7" s="19">
        <f>VLOOKUP($B7,AgeCalc!$C$3:$V$290,17,FALSE)</f>
        <v>46</v>
      </c>
      <c r="R7" s="19">
        <f>VLOOKUP($B7,AgeCalc!$C$3:$V$290,18,FALSE)</f>
        <v>49</v>
      </c>
      <c r="T7" s="4">
        <f t="shared" si="0"/>
        <v>372</v>
      </c>
      <c r="U7" s="54">
        <f t="shared" si="1"/>
        <v>372</v>
      </c>
      <c r="V7" s="5">
        <v>5</v>
      </c>
      <c r="W7">
        <f t="shared" si="2"/>
        <v>10</v>
      </c>
      <c r="X7" s="19">
        <f t="shared" si="3"/>
        <v>10</v>
      </c>
      <c r="Y7" s="7">
        <f t="shared" si="4"/>
        <v>0</v>
      </c>
      <c r="Z7" s="7">
        <f t="shared" si="5"/>
        <v>7</v>
      </c>
      <c r="AA7" s="40">
        <f t="shared" si="6"/>
        <v>47</v>
      </c>
      <c r="AB7" s="3">
        <v>1</v>
      </c>
    </row>
    <row r="8" spans="1:28" ht="14.1" customHeight="1">
      <c r="A8" s="5">
        <v>6</v>
      </c>
      <c r="B8" s="61" t="s">
        <v>874</v>
      </c>
      <c r="C8" s="19" t="str">
        <f>VLOOKUP($B8,AgeCalc!$C$3:$V$290,7,FALSE)</f>
        <v>40 - 44</v>
      </c>
      <c r="D8" s="53"/>
      <c r="E8" s="44">
        <v>11</v>
      </c>
      <c r="F8" s="6">
        <v>44</v>
      </c>
      <c r="G8" s="18">
        <v>48</v>
      </c>
      <c r="H8" s="19">
        <f>VLOOKUP($B8,AgeCalc!$C$3:$V$290,8,FALSE)</f>
        <v>45</v>
      </c>
      <c r="I8" s="19">
        <f>VLOOKUP($B8,AgeCalc!$C$3:$V$290,9,FALSE)</f>
        <v>0</v>
      </c>
      <c r="J8" s="19">
        <f>VLOOKUP($B8,AgeCalc!$C$3:$V$290,10,FALSE)</f>
        <v>43</v>
      </c>
      <c r="K8" s="19">
        <f>VLOOKUP($B8,AgeCalc!$C$3:$V$290,11,FALSE)</f>
        <v>45</v>
      </c>
      <c r="L8" s="19">
        <f>VLOOKUP($B8,AgeCalc!$C$3:$V$290,12,FALSE)</f>
        <v>45</v>
      </c>
      <c r="M8" s="19">
        <f>VLOOKUP($B8,AgeCalc!$C$3:$V$290,13,FALSE)</f>
        <v>0</v>
      </c>
      <c r="N8" s="19">
        <f>VLOOKUP($B8,AgeCalc!$C$3:$V$290,14,FALSE)</f>
        <v>0</v>
      </c>
      <c r="O8" s="20">
        <f>VLOOKUP($B8,AgeCalc!$C$3:$V$290,15,FALSE)</f>
        <v>0</v>
      </c>
      <c r="P8" s="19">
        <f>VLOOKUP($B8,AgeCalc!$C$3:$V$290,16,FALSE)</f>
        <v>0</v>
      </c>
      <c r="Q8" s="19">
        <f>VLOOKUP($B8,AgeCalc!$C$3:$V$290,17,FALSE)</f>
        <v>41</v>
      </c>
      <c r="R8" s="19">
        <f>VLOOKUP($B8,AgeCalc!$C$3:$V$290,18,FALSE)</f>
        <v>44</v>
      </c>
      <c r="T8" s="4">
        <f t="shared" si="0"/>
        <v>355</v>
      </c>
      <c r="U8" s="54">
        <f t="shared" si="1"/>
        <v>355</v>
      </c>
      <c r="V8" s="5">
        <v>6</v>
      </c>
      <c r="W8">
        <f t="shared" si="2"/>
        <v>11</v>
      </c>
      <c r="X8" s="19">
        <f t="shared" si="3"/>
        <v>10</v>
      </c>
      <c r="Y8" s="7">
        <f t="shared" si="4"/>
        <v>1</v>
      </c>
      <c r="Z8" s="7">
        <f t="shared" si="5"/>
        <v>7</v>
      </c>
      <c r="AA8" s="40">
        <f t="shared" si="6"/>
        <v>38</v>
      </c>
      <c r="AB8" s="3">
        <v>1</v>
      </c>
    </row>
    <row r="9" spans="1:28" ht="14.1" customHeight="1">
      <c r="A9" s="5">
        <v>7</v>
      </c>
      <c r="B9" s="7" t="s">
        <v>127</v>
      </c>
      <c r="C9" s="19" t="str">
        <f>VLOOKUP($B9,AgeCalc!$C$3:$V$290,7,FALSE)</f>
        <v>50 - 54</v>
      </c>
      <c r="D9" s="53"/>
      <c r="E9" s="44">
        <v>1</v>
      </c>
      <c r="F9" s="6">
        <v>50</v>
      </c>
      <c r="G9" s="18"/>
      <c r="H9" s="19">
        <f>VLOOKUP($B9,AgeCalc!$C$3:$V$290,8,FALSE)</f>
        <v>50</v>
      </c>
      <c r="I9" s="19">
        <f>VLOOKUP($B9,AgeCalc!$C$3:$V$290,9,FALSE)</f>
        <v>50</v>
      </c>
      <c r="J9" s="19">
        <f>VLOOKUP($B9,AgeCalc!$C$3:$V$290,10,FALSE)</f>
        <v>50</v>
      </c>
      <c r="K9" s="19">
        <f>VLOOKUP($B9,AgeCalc!$C$3:$V$290,11,FALSE)</f>
        <v>0</v>
      </c>
      <c r="L9" s="19">
        <f>VLOOKUP($B9,AgeCalc!$C$3:$V$290,12,FALSE)</f>
        <v>50</v>
      </c>
      <c r="M9" s="19">
        <f>VLOOKUP($B9,AgeCalc!$C$3:$V$290,13,FALSE)</f>
        <v>50</v>
      </c>
      <c r="N9" s="19">
        <f>VLOOKUP($B9,AgeCalc!$C$3:$V$290,14,FALSE)</f>
        <v>50</v>
      </c>
      <c r="O9" s="20">
        <f>VLOOKUP($B9,AgeCalc!$C$3:$V$290,15,FALSE)</f>
        <v>0</v>
      </c>
      <c r="P9" s="19">
        <f>VLOOKUP($B9,AgeCalc!$C$3:$V$290,16,FALSE)</f>
        <v>0</v>
      </c>
      <c r="Q9" s="19">
        <f>VLOOKUP($B9,AgeCalc!$C$3:$V$290,17,FALSE)</f>
        <v>0</v>
      </c>
      <c r="R9" s="19">
        <f>VLOOKUP($B9,AgeCalc!$C$3:$V$290,18,FALSE)</f>
        <v>0</v>
      </c>
      <c r="T9" s="4">
        <f t="shared" si="0"/>
        <v>350</v>
      </c>
      <c r="U9" s="54">
        <f t="shared" si="1"/>
        <v>350</v>
      </c>
      <c r="V9" s="5">
        <v>7</v>
      </c>
      <c r="W9">
        <f t="shared" si="2"/>
        <v>10</v>
      </c>
      <c r="X9" s="19">
        <f t="shared" si="3"/>
        <v>10</v>
      </c>
      <c r="Y9" s="7">
        <f t="shared" si="4"/>
        <v>0</v>
      </c>
      <c r="Z9" s="7">
        <f t="shared" si="5"/>
        <v>7</v>
      </c>
      <c r="AA9" s="40">
        <f t="shared" si="6"/>
        <v>43</v>
      </c>
      <c r="AB9" s="3">
        <v>1</v>
      </c>
    </row>
    <row r="10" spans="1:28" ht="14.1" customHeight="1">
      <c r="A10" s="5">
        <v>8</v>
      </c>
      <c r="B10" s="7" t="s">
        <v>237</v>
      </c>
      <c r="C10" s="19" t="str">
        <f>VLOOKUP($B10,AgeCalc!$C$3:$V$290,7,FALSE)</f>
        <v>60 - 64</v>
      </c>
      <c r="D10" s="53"/>
      <c r="E10" s="44">
        <v>8</v>
      </c>
      <c r="F10" s="6">
        <v>45</v>
      </c>
      <c r="G10" s="8"/>
      <c r="H10" s="19">
        <v>0</v>
      </c>
      <c r="I10" s="19">
        <f>VLOOKUP($B10,AgeCalc!$C$3:$V$290,9,FALSE)</f>
        <v>40</v>
      </c>
      <c r="J10" s="19">
        <f>VLOOKUP($B10,AgeCalc!$C$3:$V$290,10,FALSE)</f>
        <v>42</v>
      </c>
      <c r="K10" s="19">
        <f>VLOOKUP($B10,AgeCalc!$C$3:$V$290,11,FALSE)</f>
        <v>43</v>
      </c>
      <c r="L10" s="19">
        <f>VLOOKUP($B10,AgeCalc!$C$3:$V$290,12,FALSE)</f>
        <v>42</v>
      </c>
      <c r="M10" s="19">
        <v>0</v>
      </c>
      <c r="N10" s="19">
        <f>VLOOKUP($B10,AgeCalc!$C$3:$V$290,14,FALSE)</f>
        <v>41</v>
      </c>
      <c r="O10" s="20">
        <f>VLOOKUP($B10,AgeCalc!$C$3:$V$290,15,FALSE)</f>
        <v>45</v>
      </c>
      <c r="P10" s="19">
        <f>VLOOKUP($B10,AgeCalc!$C$3:$V$290,16,FALSE)</f>
        <v>0</v>
      </c>
      <c r="Q10" s="19">
        <f>VLOOKUP($B10,AgeCalc!$C$3:$V$290,17,FALSE)</f>
        <v>0</v>
      </c>
      <c r="R10" s="19">
        <f>VLOOKUP($B10,AgeCalc!$C$3:$V$290,18,FALSE)</f>
        <v>45</v>
      </c>
      <c r="T10" s="4">
        <f t="shared" si="0"/>
        <v>343</v>
      </c>
      <c r="U10" s="54">
        <f t="shared" si="1"/>
        <v>343</v>
      </c>
      <c r="V10" s="5">
        <v>8</v>
      </c>
      <c r="W10">
        <f t="shared" si="2"/>
        <v>10</v>
      </c>
      <c r="X10" s="19">
        <f t="shared" si="3"/>
        <v>10</v>
      </c>
      <c r="Y10" s="7">
        <f t="shared" si="4"/>
        <v>0</v>
      </c>
      <c r="Z10" s="7">
        <f t="shared" si="5"/>
        <v>7</v>
      </c>
      <c r="AA10" s="40">
        <f t="shared" si="6"/>
        <v>43</v>
      </c>
      <c r="AB10" s="3">
        <v>0</v>
      </c>
    </row>
    <row r="11" spans="1:28" ht="14.1" customHeight="1">
      <c r="A11" s="5">
        <v>9</v>
      </c>
      <c r="B11" s="70" t="s">
        <v>926</v>
      </c>
      <c r="C11" s="19" t="str">
        <f>VLOOKUP($B11,AgeCalc!$C$3:$V$290,7,FALSE)</f>
        <v>40 - 44</v>
      </c>
      <c r="D11" s="53"/>
      <c r="E11" s="44">
        <v>9</v>
      </c>
      <c r="F11" s="6">
        <v>47</v>
      </c>
      <c r="G11" s="18"/>
      <c r="H11" s="19">
        <f>VLOOKUP($B11,AgeCalc!$C$3:$V$290,8,FALSE)</f>
        <v>43</v>
      </c>
      <c r="I11" s="19">
        <f>VLOOKUP($B11,AgeCalc!$C$3:$V$290,9,FALSE)</f>
        <v>41</v>
      </c>
      <c r="J11" s="19">
        <f>VLOOKUP($B11,AgeCalc!$C$3:$V$290,10,FALSE)</f>
        <v>41</v>
      </c>
      <c r="K11" s="19">
        <f>VLOOKUP($B11,AgeCalc!$C$3:$V$290,11,FALSE)</f>
        <v>42</v>
      </c>
      <c r="L11" s="19">
        <f>VLOOKUP($B11,AgeCalc!$C$3:$V$290,12,FALSE)</f>
        <v>41</v>
      </c>
      <c r="M11" s="19">
        <f>VLOOKUP($B11,AgeCalc!$C$3:$V$290,13,FALSE)</f>
        <v>41</v>
      </c>
      <c r="N11" s="19">
        <f>VLOOKUP($B11,AgeCalc!$C$3:$V$290,14,FALSE)</f>
        <v>0</v>
      </c>
      <c r="O11" s="20">
        <f>VLOOKUP($B11,AgeCalc!$C$3:$V$290,15,FALSE)</f>
        <v>0</v>
      </c>
      <c r="P11" s="19">
        <f>VLOOKUP($B11,AgeCalc!$C$3:$V$290,16,FALSE)</f>
        <v>47</v>
      </c>
      <c r="Q11" s="19">
        <f>VLOOKUP($B11,AgeCalc!$C$3:$V$290,17,FALSE)</f>
        <v>0</v>
      </c>
      <c r="R11" s="19">
        <f>VLOOKUP($B11,AgeCalc!$C$3:$V$290,18,FALSE)</f>
        <v>0</v>
      </c>
      <c r="T11" s="4">
        <f t="shared" si="0"/>
        <v>343</v>
      </c>
      <c r="U11" s="54">
        <f t="shared" si="1"/>
        <v>343</v>
      </c>
      <c r="V11" s="5">
        <v>9</v>
      </c>
      <c r="W11">
        <f t="shared" si="2"/>
        <v>10</v>
      </c>
      <c r="X11" s="19">
        <f t="shared" si="3"/>
        <v>10</v>
      </c>
      <c r="Y11" s="7">
        <f t="shared" si="4"/>
        <v>0</v>
      </c>
      <c r="Z11" s="7">
        <f t="shared" si="5"/>
        <v>7</v>
      </c>
      <c r="AA11" s="40">
        <f t="shared" si="6"/>
        <v>43</v>
      </c>
      <c r="AB11" s="3">
        <v>0</v>
      </c>
    </row>
    <row r="12" spans="1:28" ht="14.1" customHeight="1">
      <c r="A12" s="5">
        <v>10</v>
      </c>
      <c r="B12" s="7" t="s">
        <v>126</v>
      </c>
      <c r="C12" s="19" t="str">
        <f>VLOOKUP($B12,AgeCalc!$C$3:$V$290,7,FALSE)</f>
        <v>55 - 59</v>
      </c>
      <c r="D12" s="53"/>
      <c r="E12" s="44">
        <v>7</v>
      </c>
      <c r="F12" s="6">
        <v>42</v>
      </c>
      <c r="G12" s="18"/>
      <c r="H12" s="19">
        <f>VLOOKUP($B12,AgeCalc!$C$3:$V$290,8,FALSE)</f>
        <v>38</v>
      </c>
      <c r="I12" s="19">
        <v>0</v>
      </c>
      <c r="J12" s="19">
        <f>VLOOKUP($B12,AgeCalc!$C$3:$V$290,10,FALSE)</f>
        <v>40</v>
      </c>
      <c r="K12" s="19">
        <f>VLOOKUP($B12,AgeCalc!$C$3:$V$290,11,FALSE)</f>
        <v>44</v>
      </c>
      <c r="L12" s="19">
        <f>VLOOKUP($B12,AgeCalc!$C$3:$V$290,12,FALSE)</f>
        <v>44</v>
      </c>
      <c r="M12" s="19">
        <f>VLOOKUP($B12,AgeCalc!$C$3:$V$290,13,FALSE)</f>
        <v>40</v>
      </c>
      <c r="N12" s="19">
        <f>VLOOKUP($B12,AgeCalc!$C$3:$V$290,14,FALSE)</f>
        <v>42</v>
      </c>
      <c r="O12" s="20">
        <f>VLOOKUP($B12,AgeCalc!$C$3:$V$290,15,FALSE)</f>
        <v>0</v>
      </c>
      <c r="P12" s="19">
        <f>VLOOKUP($B12,AgeCalc!$C$3:$V$290,16,FALSE)</f>
        <v>48</v>
      </c>
      <c r="Q12" s="19">
        <f>VLOOKUP($B12,AgeCalc!$C$3:$V$290,17,FALSE)</f>
        <v>0</v>
      </c>
      <c r="R12" s="19">
        <f>VLOOKUP($B12,AgeCalc!$C$3:$V$290,18,FALSE)</f>
        <v>0</v>
      </c>
      <c r="T12" s="4">
        <f t="shared" si="0"/>
        <v>338</v>
      </c>
      <c r="U12" s="54">
        <f t="shared" si="1"/>
        <v>338</v>
      </c>
      <c r="V12" s="5">
        <v>10</v>
      </c>
      <c r="W12">
        <f t="shared" si="2"/>
        <v>10</v>
      </c>
      <c r="X12" s="19">
        <f t="shared" si="3"/>
        <v>10</v>
      </c>
      <c r="Y12" s="7">
        <f t="shared" si="4"/>
        <v>0</v>
      </c>
      <c r="Z12" s="7">
        <f t="shared" si="5"/>
        <v>7</v>
      </c>
      <c r="AA12" s="40">
        <f t="shared" si="6"/>
        <v>43</v>
      </c>
      <c r="AB12" s="3">
        <v>0</v>
      </c>
    </row>
    <row r="13" spans="1:28" ht="14.1" customHeight="1">
      <c r="A13" s="5">
        <v>11</v>
      </c>
      <c r="B13" s="61" t="s">
        <v>133</v>
      </c>
      <c r="C13" s="19" t="str">
        <f>VLOOKUP($B13,AgeCalc!$C$3:$V$290,7,FALSE)</f>
        <v>60 - 64</v>
      </c>
      <c r="D13" s="53"/>
      <c r="E13" s="44">
        <v>9</v>
      </c>
      <c r="F13" s="6">
        <v>44</v>
      </c>
      <c r="G13" s="18">
        <v>43</v>
      </c>
      <c r="H13" s="19">
        <v>0</v>
      </c>
      <c r="I13" s="19">
        <f>VLOOKUP($B13,AgeCalc!$C$3:$V$290,9,FALSE)</f>
        <v>36</v>
      </c>
      <c r="J13" s="19">
        <f>VLOOKUP($B13,AgeCalc!$C$3:$V$290,10,FALSE)</f>
        <v>39</v>
      </c>
      <c r="K13" s="19">
        <f>VLOOKUP($B13,AgeCalc!$C$3:$V$290,11,FALSE)</f>
        <v>0</v>
      </c>
      <c r="L13" s="19">
        <f>VLOOKUP($B13,AgeCalc!$C$3:$V$290,12,FALSE)</f>
        <v>0</v>
      </c>
      <c r="M13" s="19">
        <v>0</v>
      </c>
      <c r="N13" s="19">
        <f>VLOOKUP($B13,AgeCalc!$C$3:$V$290,14,FALSE)</f>
        <v>39</v>
      </c>
      <c r="O13" s="20">
        <f>VLOOKUP($B13,AgeCalc!$C$3:$V$290,15,FALSE)</f>
        <v>43</v>
      </c>
      <c r="P13" s="19">
        <f>VLOOKUP($B13,AgeCalc!$C$3:$V$290,16,FALSE)</f>
        <v>44</v>
      </c>
      <c r="Q13" s="19">
        <f>VLOOKUP($B13,AgeCalc!$C$3:$V$290,17,FALSE)</f>
        <v>42</v>
      </c>
      <c r="R13" s="19">
        <f>VLOOKUP($B13,AgeCalc!$C$3:$V$290,18,FALSE)</f>
        <v>0</v>
      </c>
      <c r="T13" s="4">
        <f t="shared" si="0"/>
        <v>330</v>
      </c>
      <c r="U13" s="54">
        <f t="shared" si="1"/>
        <v>330</v>
      </c>
      <c r="V13" s="5">
        <v>11</v>
      </c>
      <c r="W13">
        <f t="shared" si="2"/>
        <v>11</v>
      </c>
      <c r="X13" s="19">
        <f t="shared" si="3"/>
        <v>10</v>
      </c>
      <c r="Y13" s="7">
        <f t="shared" si="4"/>
        <v>1</v>
      </c>
      <c r="Z13" s="7">
        <f t="shared" si="5"/>
        <v>7</v>
      </c>
      <c r="AA13" s="40">
        <f t="shared" si="6"/>
        <v>35</v>
      </c>
      <c r="AB13" s="3">
        <v>0</v>
      </c>
    </row>
    <row r="14" spans="1:28" ht="14.1" customHeight="1">
      <c r="A14" s="5">
        <v>12</v>
      </c>
      <c r="B14" s="7" t="s">
        <v>910</v>
      </c>
      <c r="C14" s="19" t="str">
        <f>VLOOKUP($B14,AgeCalc!$C$3:$V$290,7,FALSE)</f>
        <v>35 - 39</v>
      </c>
      <c r="D14" s="53"/>
      <c r="E14" s="44">
        <v>10</v>
      </c>
      <c r="F14" s="6">
        <v>40</v>
      </c>
      <c r="G14" s="18"/>
      <c r="H14" s="19">
        <f>VLOOKUP($B14,AgeCalc!$C$3:$V$290,8,FALSE)</f>
        <v>42</v>
      </c>
      <c r="I14" s="19">
        <f>VLOOKUP($B14,AgeCalc!$C$3:$V$290,9,FALSE)</f>
        <v>0</v>
      </c>
      <c r="J14" s="19">
        <f>VLOOKUP($B14,AgeCalc!$C$3:$V$290,10,FALSE)</f>
        <v>0</v>
      </c>
      <c r="K14" s="19">
        <v>0</v>
      </c>
      <c r="L14" s="19">
        <f>VLOOKUP($B14,AgeCalc!$C$3:$V$290,12,FALSE)</f>
        <v>41</v>
      </c>
      <c r="M14" s="19">
        <f>VLOOKUP($B14,AgeCalc!$C$3:$V$290,13,FALSE)</f>
        <v>38</v>
      </c>
      <c r="N14" s="19">
        <f>VLOOKUP($B14,AgeCalc!$C$3:$V$290,14,FALSE)</f>
        <v>37</v>
      </c>
      <c r="O14" s="20">
        <f>VLOOKUP($B14,AgeCalc!$C$3:$V$290,15,FALSE)</f>
        <v>42</v>
      </c>
      <c r="P14" s="19">
        <f>VLOOKUP($B14,AgeCalc!$C$3:$V$290,16,FALSE)</f>
        <v>0</v>
      </c>
      <c r="Q14" s="19">
        <f>VLOOKUP($B14,AgeCalc!$C$3:$V$290,17,FALSE)</f>
        <v>40</v>
      </c>
      <c r="R14" s="19">
        <f>VLOOKUP($B14,AgeCalc!$C$3:$V$290,18,FALSE)</f>
        <v>46</v>
      </c>
      <c r="T14" s="4">
        <f t="shared" si="0"/>
        <v>326</v>
      </c>
      <c r="U14" s="54">
        <f t="shared" si="1"/>
        <v>326</v>
      </c>
      <c r="V14" s="5">
        <v>12</v>
      </c>
      <c r="W14">
        <f t="shared" si="2"/>
        <v>10</v>
      </c>
      <c r="X14" s="19">
        <f t="shared" si="3"/>
        <v>10</v>
      </c>
      <c r="Y14" s="7">
        <f t="shared" si="4"/>
        <v>0</v>
      </c>
      <c r="Z14" s="7">
        <f t="shared" si="5"/>
        <v>7</v>
      </c>
      <c r="AA14" s="40">
        <f t="shared" si="6"/>
        <v>41</v>
      </c>
      <c r="AB14" s="3">
        <v>0</v>
      </c>
    </row>
    <row r="15" spans="1:28" ht="14.1" customHeight="1">
      <c r="A15" s="5">
        <v>13</v>
      </c>
      <c r="B15" s="7" t="s">
        <v>225</v>
      </c>
      <c r="C15" s="19" t="str">
        <f>VLOOKUP($B15,AgeCalc!$C$3:$V$290,7,FALSE)</f>
        <v>55 - 59</v>
      </c>
      <c r="D15" s="53"/>
      <c r="E15" s="44">
        <v>10</v>
      </c>
      <c r="F15" s="6">
        <v>43</v>
      </c>
      <c r="G15" s="18"/>
      <c r="H15" s="19">
        <f>VLOOKUP($B15,AgeCalc!$C$3:$V$290,8,FALSE)</f>
        <v>39</v>
      </c>
      <c r="I15" s="19">
        <f>VLOOKUP($B15,AgeCalc!$C$3:$V$290,9,FALSE)</f>
        <v>38</v>
      </c>
      <c r="J15" s="19">
        <f>VLOOKUP($B15,AgeCalc!$C$3:$V$290,10,FALSE)</f>
        <v>0</v>
      </c>
      <c r="K15" s="19">
        <f>VLOOKUP($B15,AgeCalc!$C$3:$V$290,11,FALSE)</f>
        <v>41</v>
      </c>
      <c r="L15" s="19">
        <v>0</v>
      </c>
      <c r="M15" s="19">
        <f>VLOOKUP($B15,AgeCalc!$C$3:$V$290,13,FALSE)</f>
        <v>37</v>
      </c>
      <c r="N15" s="19">
        <f>VLOOKUP($B15,AgeCalc!$C$3:$V$290,14,FALSE)</f>
        <v>38</v>
      </c>
      <c r="O15" s="20">
        <f>VLOOKUP($B15,AgeCalc!$C$3:$V$290,15,FALSE)</f>
        <v>44</v>
      </c>
      <c r="P15" s="19">
        <f>VLOOKUP($B15,AgeCalc!$C$3:$V$290,16,FALSE)</f>
        <v>0</v>
      </c>
      <c r="Q15" s="19">
        <f>VLOOKUP($B15,AgeCalc!$C$3:$V$290,17,FALSE)</f>
        <v>43</v>
      </c>
      <c r="R15" s="19">
        <f>VLOOKUP($B15,AgeCalc!$C$3:$V$290,18,FALSE)</f>
        <v>0</v>
      </c>
      <c r="T15" s="4">
        <f t="shared" si="0"/>
        <v>323</v>
      </c>
      <c r="U15" s="54">
        <f t="shared" si="1"/>
        <v>323</v>
      </c>
      <c r="V15" s="5">
        <v>13</v>
      </c>
      <c r="W15">
        <f t="shared" si="2"/>
        <v>10</v>
      </c>
      <c r="X15" s="19">
        <f t="shared" si="3"/>
        <v>10</v>
      </c>
      <c r="Y15" s="7">
        <f t="shared" si="4"/>
        <v>0</v>
      </c>
      <c r="Z15" s="7">
        <f t="shared" si="5"/>
        <v>7</v>
      </c>
      <c r="AA15" s="40">
        <f t="shared" si="6"/>
        <v>40</v>
      </c>
      <c r="AB15" s="3">
        <v>0</v>
      </c>
    </row>
    <row r="16" spans="1:28" ht="14.1" customHeight="1">
      <c r="A16" s="5">
        <v>14</v>
      </c>
      <c r="B16" s="70" t="s">
        <v>916</v>
      </c>
      <c r="C16" s="19" t="str">
        <f>VLOOKUP($B16,AgeCalc!$C$3:$V$290,7,FALSE)</f>
        <v>40 - 44</v>
      </c>
      <c r="D16" s="53"/>
      <c r="E16" s="44">
        <v>9</v>
      </c>
      <c r="F16" s="6">
        <v>46</v>
      </c>
      <c r="G16" s="8"/>
      <c r="H16" s="19">
        <f>VLOOKUP($B16,AgeCalc!$C$3:$V$290,8,FALSE)</f>
        <v>34</v>
      </c>
      <c r="I16" s="19">
        <f>VLOOKUP($B16,AgeCalc!$C$3:$V$290,9,FALSE)</f>
        <v>35</v>
      </c>
      <c r="J16" s="19">
        <f>VLOOKUP($B16,AgeCalc!$C$3:$V$290,10,FALSE)</f>
        <v>38</v>
      </c>
      <c r="K16" s="19">
        <f>VLOOKUP($B16,AgeCalc!$C$3:$V$290,11,FALSE)</f>
        <v>40</v>
      </c>
      <c r="L16" s="19">
        <f>VLOOKUP($B16,AgeCalc!$C$3:$V$290,12,FALSE)</f>
        <v>40</v>
      </c>
      <c r="M16" s="19">
        <f>VLOOKUP($B16,AgeCalc!$C$3:$V$290,13,FALSE)</f>
        <v>0</v>
      </c>
      <c r="N16" s="19">
        <f>VLOOKUP($B16,AgeCalc!$C$3:$V$290,14,FALSE)</f>
        <v>36</v>
      </c>
      <c r="O16" s="20">
        <f>VLOOKUP($B16,AgeCalc!$C$3:$V$290,15,FALSE)</f>
        <v>0</v>
      </c>
      <c r="P16" s="19">
        <f>VLOOKUP($B16,AgeCalc!$C$3:$V$290,16,FALSE)</f>
        <v>46</v>
      </c>
      <c r="Q16" s="19">
        <f>VLOOKUP($B16,AgeCalc!$C$3:$V$290,17,FALSE)</f>
        <v>0</v>
      </c>
      <c r="R16" s="19">
        <f>VLOOKUP($B16,AgeCalc!$C$3:$V$290,18,FALSE)</f>
        <v>0</v>
      </c>
      <c r="T16" s="4">
        <f t="shared" si="0"/>
        <v>315</v>
      </c>
      <c r="U16" s="54">
        <f t="shared" si="1"/>
        <v>315</v>
      </c>
      <c r="V16" s="5">
        <v>14</v>
      </c>
      <c r="W16">
        <f t="shared" si="2"/>
        <v>10</v>
      </c>
      <c r="X16" s="19">
        <f t="shared" si="3"/>
        <v>10</v>
      </c>
      <c r="Y16" s="7">
        <f t="shared" si="4"/>
        <v>0</v>
      </c>
      <c r="Z16" s="7">
        <f t="shared" si="5"/>
        <v>7</v>
      </c>
      <c r="AA16" s="40">
        <f t="shared" si="6"/>
        <v>39</v>
      </c>
      <c r="AB16" s="3">
        <v>1</v>
      </c>
    </row>
    <row r="17" spans="1:28" ht="14.1" customHeight="1">
      <c r="A17" s="5">
        <v>15</v>
      </c>
      <c r="B17" s="7" t="s">
        <v>301</v>
      </c>
      <c r="C17" s="19" t="str">
        <f>VLOOKUP($B17,AgeCalc!$C$3:$V$290,7,FALSE)</f>
        <v>55 - 59</v>
      </c>
      <c r="D17" s="53"/>
      <c r="E17" s="44">
        <v>7</v>
      </c>
      <c r="F17" s="6">
        <v>35</v>
      </c>
      <c r="G17" s="18">
        <v>40</v>
      </c>
      <c r="H17" s="19">
        <v>0</v>
      </c>
      <c r="I17" s="19">
        <v>0</v>
      </c>
      <c r="J17" s="19">
        <f>VLOOKUP($B17,AgeCalc!$C$3:$V$290,10,FALSE)</f>
        <v>35</v>
      </c>
      <c r="K17" s="19">
        <f>VLOOKUP($B17,AgeCalc!$C$3:$V$290,11,FALSE)</f>
        <v>39</v>
      </c>
      <c r="L17" s="19">
        <f>VLOOKUP($B17,AgeCalc!$C$3:$V$290,12,FALSE)</f>
        <v>39</v>
      </c>
      <c r="M17" s="19">
        <v>0</v>
      </c>
      <c r="N17" s="19">
        <f>VLOOKUP($B17,AgeCalc!$C$3:$V$290,14,FALSE)</f>
        <v>35</v>
      </c>
      <c r="O17" s="20">
        <f>VLOOKUP($B17,AgeCalc!$C$3:$V$290,15,FALSE)</f>
        <v>41</v>
      </c>
      <c r="P17" s="19">
        <f>VLOOKUP($B17,AgeCalc!$C$3:$V$290,16,FALSE)</f>
        <v>0</v>
      </c>
      <c r="Q17" s="19">
        <f>VLOOKUP($B17,AgeCalc!$C$3:$V$290,17,FALSE)</f>
        <v>0</v>
      </c>
      <c r="R17" s="19">
        <f>VLOOKUP($B17,AgeCalc!$C$3:$V$290,18,FALSE)</f>
        <v>43</v>
      </c>
      <c r="T17" s="4">
        <f t="shared" si="0"/>
        <v>307</v>
      </c>
      <c r="U17" s="54">
        <f t="shared" si="1"/>
        <v>307</v>
      </c>
      <c r="V17" s="5">
        <v>15</v>
      </c>
      <c r="W17">
        <f t="shared" si="2"/>
        <v>11</v>
      </c>
      <c r="X17" s="19">
        <f t="shared" si="3"/>
        <v>10</v>
      </c>
      <c r="Y17" s="7">
        <f t="shared" si="4"/>
        <v>1</v>
      </c>
      <c r="Z17" s="7">
        <f t="shared" si="5"/>
        <v>7</v>
      </c>
      <c r="AA17" s="40">
        <f t="shared" si="6"/>
        <v>34</v>
      </c>
      <c r="AB17" s="3">
        <v>0</v>
      </c>
    </row>
    <row r="18" spans="1:28" ht="14.1" customHeight="1">
      <c r="A18" s="5">
        <v>16</v>
      </c>
      <c r="B18" s="7" t="s">
        <v>125</v>
      </c>
      <c r="C18" s="19" t="str">
        <f>VLOOKUP($B18,AgeCalc!$C$3:$V$290,7,FALSE)</f>
        <v>45 - 49</v>
      </c>
      <c r="D18" s="53"/>
      <c r="E18" s="44"/>
      <c r="F18" s="6"/>
      <c r="G18" s="18">
        <v>49</v>
      </c>
      <c r="H18" s="19">
        <f>VLOOKUP($B18,AgeCalc!$C$3:$V$290,8,FALSE)</f>
        <v>0</v>
      </c>
      <c r="I18" s="19">
        <f>VLOOKUP($B18,AgeCalc!$C$3:$V$290,9,FALSE)</f>
        <v>0</v>
      </c>
      <c r="J18" s="19">
        <f>VLOOKUP($B18,AgeCalc!$C$3:$V$290,10,FALSE)</f>
        <v>45</v>
      </c>
      <c r="K18" s="19">
        <f>VLOOKUP($B18,AgeCalc!$C$3:$V$290,11,FALSE)</f>
        <v>0</v>
      </c>
      <c r="L18" s="19">
        <f>VLOOKUP($B18,AgeCalc!$C$3:$V$290,12,FALSE)</f>
        <v>46</v>
      </c>
      <c r="M18" s="19">
        <f>VLOOKUP($B18,AgeCalc!$C$3:$V$290,13,FALSE)</f>
        <v>43</v>
      </c>
      <c r="N18" s="19">
        <f>VLOOKUP($B18,AgeCalc!$C$3:$V$290,14,FALSE)</f>
        <v>43</v>
      </c>
      <c r="O18" s="20">
        <f>VLOOKUP($B18,AgeCalc!$C$3:$V$290,15,FALSE)</f>
        <v>0</v>
      </c>
      <c r="P18" s="19">
        <f>VLOOKUP($B18,AgeCalc!$C$3:$V$290,16,FALSE)</f>
        <v>0</v>
      </c>
      <c r="Q18" s="19">
        <f>VLOOKUP($B18,AgeCalc!$C$3:$V$290,17,FALSE)</f>
        <v>45</v>
      </c>
      <c r="R18" s="19">
        <f>VLOOKUP($B18,AgeCalc!$C$3:$V$290,18,FALSE)</f>
        <v>0</v>
      </c>
      <c r="T18" s="4">
        <f t="shared" si="0"/>
        <v>271</v>
      </c>
      <c r="U18" s="54">
        <f t="shared" si="1"/>
        <v>271</v>
      </c>
      <c r="V18" s="5">
        <v>16</v>
      </c>
      <c r="W18">
        <f t="shared" si="2"/>
        <v>11</v>
      </c>
      <c r="X18" s="19">
        <f t="shared" si="3"/>
        <v>10</v>
      </c>
      <c r="Y18" s="7">
        <f t="shared" si="4"/>
        <v>1</v>
      </c>
      <c r="Z18" s="7">
        <f t="shared" si="5"/>
        <v>7</v>
      </c>
      <c r="AA18" s="40">
        <f t="shared" si="6"/>
        <v>32</v>
      </c>
      <c r="AB18" s="3">
        <v>0</v>
      </c>
    </row>
    <row r="19" spans="1:28" ht="14.1" customHeight="1">
      <c r="A19" s="5">
        <v>17</v>
      </c>
      <c r="B19" s="7" t="s">
        <v>897</v>
      </c>
      <c r="C19" s="19" t="str">
        <f>VLOOKUP($B19,AgeCalc!$C$3:$V$290,7,FALSE)</f>
        <v>40 - 44</v>
      </c>
      <c r="D19" s="53"/>
      <c r="E19" s="44">
        <v>8</v>
      </c>
      <c r="F19" s="6">
        <v>40</v>
      </c>
      <c r="G19" s="18"/>
      <c r="H19" s="19">
        <f>VLOOKUP($B19,AgeCalc!$C$3:$V$290,8,FALSE)</f>
        <v>28</v>
      </c>
      <c r="I19" s="19">
        <f>VLOOKUP($B19,AgeCalc!$C$3:$V$290,9,FALSE)</f>
        <v>31</v>
      </c>
      <c r="J19" s="19">
        <f>VLOOKUP($B19,AgeCalc!$C$3:$V$290,10,FALSE)</f>
        <v>0</v>
      </c>
      <c r="K19" s="19">
        <f>VLOOKUP($B19,AgeCalc!$C$3:$V$290,11,FALSE)</f>
        <v>34</v>
      </c>
      <c r="L19" s="19">
        <f>VLOOKUP($B19,AgeCalc!$C$3:$V$290,12,FALSE)</f>
        <v>0</v>
      </c>
      <c r="M19" s="19">
        <f>VLOOKUP($B19,AgeCalc!$C$3:$V$290,13,FALSE)</f>
        <v>29</v>
      </c>
      <c r="N19" s="19">
        <f>VLOOKUP($B19,AgeCalc!$C$3:$V$290,14,FALSE)</f>
        <v>33</v>
      </c>
      <c r="O19" s="20">
        <f>VLOOKUP($B19,AgeCalc!$C$3:$V$290,15,FALSE)</f>
        <v>40</v>
      </c>
      <c r="P19" s="19">
        <f>VLOOKUP($B19,AgeCalc!$C$3:$V$290,16,FALSE)</f>
        <v>0</v>
      </c>
      <c r="Q19" s="19">
        <f>VLOOKUP($B19,AgeCalc!$C$3:$V$290,17,FALSE)</f>
        <v>35</v>
      </c>
      <c r="R19" s="19">
        <f>VLOOKUP($B19,AgeCalc!$C$3:$V$290,18,FALSE)</f>
        <v>0</v>
      </c>
      <c r="T19" s="4">
        <f t="shared" si="0"/>
        <v>270</v>
      </c>
      <c r="U19" s="54">
        <f t="shared" si="1"/>
        <v>270</v>
      </c>
      <c r="V19" s="5">
        <v>17</v>
      </c>
      <c r="W19">
        <f t="shared" si="2"/>
        <v>10</v>
      </c>
      <c r="X19" s="19">
        <f t="shared" si="3"/>
        <v>10</v>
      </c>
      <c r="Y19" s="7">
        <f t="shared" si="4"/>
        <v>0</v>
      </c>
      <c r="Z19" s="7">
        <f t="shared" si="5"/>
        <v>7</v>
      </c>
      <c r="AA19" s="40">
        <f t="shared" si="6"/>
        <v>33</v>
      </c>
      <c r="AB19" s="3">
        <v>0</v>
      </c>
    </row>
    <row r="20" spans="1:28" ht="14.1" customHeight="1">
      <c r="A20" s="5">
        <v>18</v>
      </c>
      <c r="B20" s="7" t="s">
        <v>390</v>
      </c>
      <c r="C20" s="19" t="str">
        <f>VLOOKUP($B20,AgeCalc!$C$3:$V$290,7,FALSE)</f>
        <v>40 - 44</v>
      </c>
      <c r="D20" s="53"/>
      <c r="E20" s="44">
        <v>11</v>
      </c>
      <c r="F20" s="6">
        <v>48</v>
      </c>
      <c r="G20" s="18"/>
      <c r="H20" s="19">
        <f>VLOOKUP($B20,AgeCalc!$C$3:$V$290,8,FALSE)</f>
        <v>44</v>
      </c>
      <c r="I20" s="19">
        <f>VLOOKUP($B20,AgeCalc!$C$3:$V$290,9,FALSE)</f>
        <v>42</v>
      </c>
      <c r="J20" s="19">
        <f>VLOOKUP($B20,AgeCalc!$C$3:$V$290,10,FALSE)</f>
        <v>44</v>
      </c>
      <c r="K20" s="19">
        <f>VLOOKUP($B20,AgeCalc!$C$3:$V$290,11,FALSE)</f>
        <v>0</v>
      </c>
      <c r="L20" s="19">
        <f>VLOOKUP($B20,AgeCalc!$C$3:$V$290,12,FALSE)</f>
        <v>0</v>
      </c>
      <c r="M20" s="19">
        <f>VLOOKUP($B20,AgeCalc!$C$3:$V$290,13,FALSE)</f>
        <v>42</v>
      </c>
      <c r="N20" s="19">
        <f>VLOOKUP($B20,AgeCalc!$C$3:$V$290,14,FALSE)</f>
        <v>0</v>
      </c>
      <c r="O20" s="20">
        <f>VLOOKUP($B20,AgeCalc!$C$3:$V$290,15,FALSE)</f>
        <v>0</v>
      </c>
      <c r="P20" s="19">
        <f>VLOOKUP($B20,AgeCalc!$C$3:$V$290,16,FALSE)</f>
        <v>0</v>
      </c>
      <c r="Q20" s="19">
        <f>VLOOKUP($B20,AgeCalc!$C$3:$V$290,17,FALSE)</f>
        <v>0</v>
      </c>
      <c r="R20" s="19">
        <f>VLOOKUP($B20,AgeCalc!$C$3:$V$290,18,FALSE)</f>
        <v>48</v>
      </c>
      <c r="T20" s="4">
        <f t="shared" si="0"/>
        <v>268</v>
      </c>
      <c r="U20" s="54">
        <f t="shared" si="1"/>
        <v>268</v>
      </c>
      <c r="V20" s="5">
        <v>18</v>
      </c>
      <c r="W20">
        <f t="shared" si="2"/>
        <v>10</v>
      </c>
      <c r="X20" s="19">
        <f t="shared" si="3"/>
        <v>10</v>
      </c>
      <c r="Y20" s="7">
        <f t="shared" si="4"/>
        <v>0</v>
      </c>
      <c r="Z20" s="7">
        <f t="shared" si="5"/>
        <v>7</v>
      </c>
      <c r="AA20" s="40">
        <f t="shared" si="6"/>
        <v>32</v>
      </c>
      <c r="AB20" s="3">
        <v>0</v>
      </c>
    </row>
    <row r="21" spans="1:28" ht="14.1" customHeight="1">
      <c r="A21" s="5">
        <v>19</v>
      </c>
      <c r="B21" s="70" t="s">
        <v>927</v>
      </c>
      <c r="C21" s="19" t="str">
        <f>VLOOKUP($B21,AgeCalc!$C$3:$V$290,7,FALSE)</f>
        <v>40 - 44</v>
      </c>
      <c r="D21" s="53"/>
      <c r="E21" s="44">
        <v>9</v>
      </c>
      <c r="F21" s="6">
        <v>45</v>
      </c>
      <c r="G21" s="18"/>
      <c r="H21" s="19">
        <f>VLOOKUP($B21,AgeCalc!$C$3:$V$290,8,FALSE)</f>
        <v>29</v>
      </c>
      <c r="I21" s="19">
        <f>VLOOKUP($B21,AgeCalc!$C$3:$V$290,9,FALSE)</f>
        <v>0</v>
      </c>
      <c r="J21" s="19">
        <f>VLOOKUP($B21,AgeCalc!$C$3:$V$290,10,FALSE)</f>
        <v>0</v>
      </c>
      <c r="K21" s="19">
        <f>VLOOKUP($B21,AgeCalc!$C$3:$V$290,11,FALSE)</f>
        <v>0</v>
      </c>
      <c r="L21" s="19">
        <f>VLOOKUP($B21,AgeCalc!$C$3:$V$290,12,FALSE)</f>
        <v>0</v>
      </c>
      <c r="M21" s="19">
        <f>VLOOKUP($B21,AgeCalc!$C$3:$V$290,13,FALSE)</f>
        <v>30</v>
      </c>
      <c r="N21" s="19">
        <f>VLOOKUP($B21,AgeCalc!$C$3:$V$290,14,FALSE)</f>
        <v>31</v>
      </c>
      <c r="O21" s="20">
        <f>VLOOKUP($B21,AgeCalc!$C$3:$V$290,15,FALSE)</f>
        <v>39</v>
      </c>
      <c r="P21" s="19">
        <f>VLOOKUP($B21,AgeCalc!$C$3:$V$290,16,FALSE)</f>
        <v>45</v>
      </c>
      <c r="Q21" s="19">
        <f>VLOOKUP($B21,AgeCalc!$C$3:$V$290,17,FALSE)</f>
        <v>36</v>
      </c>
      <c r="R21" s="19">
        <f>VLOOKUP($B21,AgeCalc!$C$3:$V$290,18,FALSE)</f>
        <v>0</v>
      </c>
      <c r="T21" s="4">
        <f t="shared" si="0"/>
        <v>255</v>
      </c>
      <c r="U21" s="54">
        <f t="shared" si="1"/>
        <v>255</v>
      </c>
      <c r="V21" s="5">
        <v>19</v>
      </c>
      <c r="W21">
        <f t="shared" si="2"/>
        <v>10</v>
      </c>
      <c r="X21" s="19">
        <f t="shared" si="3"/>
        <v>10</v>
      </c>
      <c r="Y21" s="7">
        <f t="shared" si="4"/>
        <v>0</v>
      </c>
      <c r="Z21" s="7">
        <f t="shared" si="5"/>
        <v>7</v>
      </c>
      <c r="AA21" s="40">
        <f t="shared" si="6"/>
        <v>30</v>
      </c>
      <c r="AB21" s="3">
        <v>0</v>
      </c>
    </row>
    <row r="22" spans="1:28" ht="14.1" customHeight="1">
      <c r="A22" s="5">
        <v>20</v>
      </c>
      <c r="B22" s="7" t="s">
        <v>946</v>
      </c>
      <c r="C22" s="19" t="str">
        <f>VLOOKUP($B22,AgeCalc!$C$3:$V$290,7,FALSE)</f>
        <v>45 - 49</v>
      </c>
      <c r="D22" s="53"/>
      <c r="E22" s="44">
        <v>5</v>
      </c>
      <c r="F22" s="6">
        <v>38</v>
      </c>
      <c r="G22" s="18"/>
      <c r="H22" s="19">
        <f>VLOOKUP($B22,AgeCalc!$C$3:$V$290,8,FALSE)</f>
        <v>31</v>
      </c>
      <c r="I22" s="19">
        <f>VLOOKUP($B22,AgeCalc!$C$3:$V$290,9,FALSE)</f>
        <v>33</v>
      </c>
      <c r="J22" s="19">
        <f>VLOOKUP($B22,AgeCalc!$C$3:$V$290,10,FALSE)</f>
        <v>36</v>
      </c>
      <c r="K22" s="19">
        <f>VLOOKUP($B22,AgeCalc!$C$3:$V$290,11,FALSE)</f>
        <v>38</v>
      </c>
      <c r="L22" s="19">
        <f>VLOOKUP($B22,AgeCalc!$C$3:$V$290,12,FALSE)</f>
        <v>38</v>
      </c>
      <c r="M22" s="19">
        <f>VLOOKUP($B22,AgeCalc!$C$3:$V$290,13,FALSE)</f>
        <v>0</v>
      </c>
      <c r="N22" s="19">
        <f>VLOOKUP($B22,AgeCalc!$C$3:$V$290,14,FALSE)</f>
        <v>0</v>
      </c>
      <c r="O22" s="20">
        <f>VLOOKUP($B22,AgeCalc!$C$3:$V$290,15,FALSE)</f>
        <v>0</v>
      </c>
      <c r="P22" s="19">
        <f>VLOOKUP($B22,AgeCalc!$C$3:$V$290,16,FALSE)</f>
        <v>0</v>
      </c>
      <c r="Q22" s="19">
        <f>VLOOKUP($B22,AgeCalc!$C$3:$V$290,17,FALSE)</f>
        <v>32</v>
      </c>
      <c r="R22" s="19">
        <f>VLOOKUP($B22,AgeCalc!$C$3:$V$290,18,FALSE)</f>
        <v>0</v>
      </c>
      <c r="T22" s="4">
        <f t="shared" si="0"/>
        <v>246</v>
      </c>
      <c r="U22" s="54">
        <f t="shared" si="1"/>
        <v>246</v>
      </c>
      <c r="V22" s="5">
        <v>20</v>
      </c>
      <c r="W22">
        <f t="shared" si="2"/>
        <v>10</v>
      </c>
      <c r="X22" s="19">
        <f t="shared" si="3"/>
        <v>10</v>
      </c>
      <c r="Y22" s="7">
        <f t="shared" si="4"/>
        <v>0</v>
      </c>
      <c r="Z22" s="7">
        <f t="shared" si="5"/>
        <v>7</v>
      </c>
      <c r="AA22" s="40">
        <f t="shared" si="6"/>
        <v>30</v>
      </c>
      <c r="AB22" s="3">
        <v>0</v>
      </c>
    </row>
    <row r="23" spans="1:28" ht="14.1" customHeight="1">
      <c r="A23" s="5">
        <v>21</v>
      </c>
      <c r="B23" s="7" t="s">
        <v>848</v>
      </c>
      <c r="C23" s="19" t="str">
        <f>VLOOKUP($B23,AgeCalc!$C$3:$V$290,7,FALSE)</f>
        <v>55 - 59</v>
      </c>
      <c r="D23" s="53"/>
      <c r="E23" s="44">
        <v>5</v>
      </c>
      <c r="F23" s="6">
        <v>37</v>
      </c>
      <c r="G23" s="18"/>
      <c r="H23" s="19">
        <f>VLOOKUP($B23,AgeCalc!$C$3:$V$290,8,FALSE)</f>
        <v>30</v>
      </c>
      <c r="I23" s="19">
        <f>VLOOKUP($B23,AgeCalc!$C$3:$V$290,9,FALSE)</f>
        <v>0</v>
      </c>
      <c r="J23" s="19">
        <f>VLOOKUP($B23,AgeCalc!$C$3:$V$290,10,FALSE)</f>
        <v>0</v>
      </c>
      <c r="K23" s="19">
        <f>VLOOKUP($B23,AgeCalc!$C$3:$V$290,11,FALSE)</f>
        <v>35</v>
      </c>
      <c r="L23" s="19">
        <f>VLOOKUP($B23,AgeCalc!$C$3:$V$290,12,FALSE)</f>
        <v>37</v>
      </c>
      <c r="M23" s="19">
        <f>VLOOKUP($B23,AgeCalc!$C$3:$V$290,13,FALSE)</f>
        <v>31</v>
      </c>
      <c r="N23" s="19">
        <f>VLOOKUP($B23,AgeCalc!$C$3:$V$290,14,FALSE)</f>
        <v>32</v>
      </c>
      <c r="O23" s="20">
        <f>VLOOKUP($B23,AgeCalc!$C$3:$V$290,15,FALSE)</f>
        <v>38</v>
      </c>
      <c r="P23" s="19">
        <f>VLOOKUP($B23,AgeCalc!$C$3:$V$290,16,FALSE)</f>
        <v>0</v>
      </c>
      <c r="Q23" s="19">
        <f>VLOOKUP($B23,AgeCalc!$C$3:$V$290,17,FALSE)</f>
        <v>0</v>
      </c>
      <c r="R23" s="19">
        <f>VLOOKUP($B23,AgeCalc!$C$3:$V$290,18,FALSE)</f>
        <v>0</v>
      </c>
      <c r="T23" s="4">
        <f t="shared" si="0"/>
        <v>240</v>
      </c>
      <c r="U23" s="54">
        <f t="shared" si="1"/>
        <v>240</v>
      </c>
      <c r="V23" s="5">
        <v>21</v>
      </c>
      <c r="W23">
        <f t="shared" si="2"/>
        <v>10</v>
      </c>
      <c r="X23" s="19">
        <f t="shared" si="3"/>
        <v>10</v>
      </c>
      <c r="Y23" s="7">
        <f t="shared" si="4"/>
        <v>0</v>
      </c>
      <c r="Z23" s="7">
        <f t="shared" si="5"/>
        <v>7</v>
      </c>
      <c r="AA23" s="40">
        <f t="shared" si="6"/>
        <v>29</v>
      </c>
      <c r="AB23" s="3">
        <v>0</v>
      </c>
    </row>
    <row r="24" spans="1:28" ht="14.1" customHeight="1">
      <c r="A24" s="5">
        <v>22</v>
      </c>
      <c r="B24" s="7" t="s">
        <v>289</v>
      </c>
      <c r="C24" s="19" t="str">
        <f>VLOOKUP($B24,AgeCalc!$C$3:$V$290,7,FALSE)</f>
        <v>55 - 59</v>
      </c>
      <c r="D24" s="53"/>
      <c r="E24" s="44"/>
      <c r="F24" s="6"/>
      <c r="G24" s="18"/>
      <c r="H24" s="19">
        <f>VLOOKUP($B24,AgeCalc!$C$3:$V$290,8,FALSE)</f>
        <v>24</v>
      </c>
      <c r="I24" s="19">
        <f>VLOOKUP($B24,AgeCalc!$C$3:$V$290,9,FALSE)</f>
        <v>0</v>
      </c>
      <c r="J24" s="19">
        <f>VLOOKUP($B24,AgeCalc!$C$3:$V$290,10,FALSE)</f>
        <v>0</v>
      </c>
      <c r="K24" s="19">
        <f>VLOOKUP($B24,AgeCalc!$C$3:$V$290,11,FALSE)</f>
        <v>33</v>
      </c>
      <c r="L24" s="19">
        <f>VLOOKUP($B24,AgeCalc!$C$3:$V$290,12,FALSE)</f>
        <v>0</v>
      </c>
      <c r="M24" s="19">
        <f>VLOOKUP($B24,AgeCalc!$C$3:$V$290,13,FALSE)</f>
        <v>0</v>
      </c>
      <c r="N24" s="19">
        <f>VLOOKUP($B24,AgeCalc!$C$3:$V$290,14,FALSE)</f>
        <v>29</v>
      </c>
      <c r="O24" s="20">
        <f>VLOOKUP($B24,AgeCalc!$C$3:$V$290,15,FALSE)</f>
        <v>0</v>
      </c>
      <c r="P24" s="19">
        <f>VLOOKUP($B24,AgeCalc!$C$3:$V$290,16,FALSE)</f>
        <v>0</v>
      </c>
      <c r="Q24" s="19">
        <f>VLOOKUP($B24,AgeCalc!$C$3:$V$290,17,FALSE)</f>
        <v>33</v>
      </c>
      <c r="R24" s="19">
        <f>VLOOKUP($B24,AgeCalc!$C$3:$V$290,18,FALSE)</f>
        <v>39</v>
      </c>
      <c r="T24" s="4">
        <f t="shared" si="0"/>
        <v>158</v>
      </c>
      <c r="U24" s="54">
        <f t="shared" si="1"/>
        <v>158</v>
      </c>
      <c r="V24" s="5">
        <v>22</v>
      </c>
      <c r="W24">
        <f t="shared" si="2"/>
        <v>10</v>
      </c>
      <c r="X24" s="19">
        <f t="shared" si="3"/>
        <v>10</v>
      </c>
      <c r="Y24" s="7">
        <f t="shared" si="4"/>
        <v>0</v>
      </c>
      <c r="Z24" s="7">
        <f t="shared" si="5"/>
        <v>7</v>
      </c>
      <c r="AA24" s="40">
        <f t="shared" si="6"/>
        <v>23</v>
      </c>
      <c r="AB24" s="3">
        <v>1</v>
      </c>
    </row>
    <row r="25" spans="1:28" ht="14.1" customHeight="1">
      <c r="A25" s="5">
        <v>23</v>
      </c>
      <c r="B25" s="7" t="s">
        <v>122</v>
      </c>
      <c r="C25" s="19" t="str">
        <f>VLOOKUP($B25,AgeCalc!$C$3:$V$290,7,FALSE)</f>
        <v>50 - 54</v>
      </c>
      <c r="D25" s="53"/>
      <c r="E25" s="44"/>
      <c r="F25" s="6"/>
      <c r="G25" s="18">
        <v>45</v>
      </c>
      <c r="H25" s="19">
        <f>VLOOKUP($B25,AgeCalc!$C$3:$V$290,8,FALSE)</f>
        <v>0</v>
      </c>
      <c r="I25" s="19">
        <f>VLOOKUP($B25,AgeCalc!$C$3:$V$290,9,FALSE)</f>
        <v>47</v>
      </c>
      <c r="J25" s="19">
        <v>34</v>
      </c>
      <c r="K25" s="19">
        <f>VLOOKUP($B25,AgeCalc!$C$3:$V$290,11,FALSE)</f>
        <v>0</v>
      </c>
      <c r="L25" s="19">
        <f>VLOOKUP($B25,AgeCalc!$C$3:$V$290,12,FALSE)</f>
        <v>0</v>
      </c>
      <c r="M25" s="19">
        <f>VLOOKUP($B25,AgeCalc!$C$3:$V$290,13,FALSE)</f>
        <v>0</v>
      </c>
      <c r="N25" s="19">
        <f>VLOOKUP($B25,AgeCalc!$C$3:$V$290,14,FALSE)</f>
        <v>0</v>
      </c>
      <c r="O25" s="20">
        <f>VLOOKUP($B25,AgeCalc!$C$3:$V$290,15,FALSE)</f>
        <v>0</v>
      </c>
      <c r="P25" s="19">
        <f>VLOOKUP($B25,AgeCalc!$C$3:$V$290,16,FALSE)</f>
        <v>0</v>
      </c>
      <c r="Q25" s="19">
        <f>VLOOKUP($B25,AgeCalc!$C$3:$V$290,17,FALSE)</f>
        <v>0</v>
      </c>
      <c r="R25" s="19">
        <f>VLOOKUP($B25,AgeCalc!$C$3:$V$290,18,FALSE)</f>
        <v>0</v>
      </c>
      <c r="T25" s="4">
        <f t="shared" si="0"/>
        <v>126</v>
      </c>
      <c r="U25" s="54">
        <f t="shared" si="1"/>
        <v>126</v>
      </c>
      <c r="V25" s="5">
        <v>23</v>
      </c>
      <c r="W25">
        <f t="shared" si="2"/>
        <v>11</v>
      </c>
      <c r="X25" s="19">
        <f t="shared" si="3"/>
        <v>10</v>
      </c>
      <c r="Y25" s="7">
        <f t="shared" si="4"/>
        <v>1</v>
      </c>
      <c r="Z25" s="7">
        <f t="shared" si="5"/>
        <v>7</v>
      </c>
      <c r="AA25" s="40">
        <f t="shared" si="6"/>
        <v>12</v>
      </c>
      <c r="AB25" s="3">
        <v>1</v>
      </c>
    </row>
    <row r="26" spans="1:28" ht="14.1" customHeight="1">
      <c r="A26" s="5">
        <v>24</v>
      </c>
      <c r="B26" s="7" t="s">
        <v>883</v>
      </c>
      <c r="C26" s="19" t="str">
        <f>VLOOKUP($B26,AgeCalc!$C$3:$V$290,7,FALSE)</f>
        <v>40 - 44</v>
      </c>
      <c r="D26" s="53"/>
      <c r="E26" s="44"/>
      <c r="F26" s="6"/>
      <c r="G26" s="6"/>
      <c r="H26" s="19">
        <f>VLOOKUP($B26,AgeCalc!$C$3:$V$290,8,FALSE)</f>
        <v>36</v>
      </c>
      <c r="I26" s="19">
        <f>VLOOKUP($B26,AgeCalc!$C$3:$V$290,9,FALSE)</f>
        <v>0</v>
      </c>
      <c r="J26" s="19">
        <f>VLOOKUP($B26,AgeCalc!$C$3:$V$290,10,FALSE)</f>
        <v>0</v>
      </c>
      <c r="K26" s="19">
        <f>VLOOKUP($B26,AgeCalc!$C$3:$V$290,11,FALSE)</f>
        <v>0</v>
      </c>
      <c r="L26" s="19">
        <f>VLOOKUP($B26,AgeCalc!$C$3:$V$290,12,FALSE)</f>
        <v>0</v>
      </c>
      <c r="M26" s="19">
        <f>VLOOKUP($B26,AgeCalc!$C$3:$V$290,13,FALSE)</f>
        <v>34</v>
      </c>
      <c r="N26" s="19">
        <f>VLOOKUP($B26,AgeCalc!$C$3:$V$290,14,FALSE)</f>
        <v>0</v>
      </c>
      <c r="O26" s="20">
        <f>VLOOKUP($B26,AgeCalc!$C$3:$V$290,15,FALSE)</f>
        <v>0</v>
      </c>
      <c r="P26" s="19">
        <f>VLOOKUP($B26,AgeCalc!$C$3:$V$290,16,FALSE)</f>
        <v>0</v>
      </c>
      <c r="Q26" s="19">
        <f>VLOOKUP($B26,AgeCalc!$C$3:$V$290,17,FALSE)</f>
        <v>44</v>
      </c>
      <c r="R26" s="19">
        <f>VLOOKUP($B26,AgeCalc!$C$3:$V$290,18,FALSE)</f>
        <v>0</v>
      </c>
      <c r="T26" s="4">
        <f t="shared" si="0"/>
        <v>114</v>
      </c>
      <c r="U26" s="54">
        <f t="shared" si="1"/>
        <v>114</v>
      </c>
      <c r="V26" s="5">
        <v>24</v>
      </c>
      <c r="W26">
        <f t="shared" si="2"/>
        <v>10</v>
      </c>
      <c r="X26" s="19">
        <f t="shared" si="3"/>
        <v>10</v>
      </c>
      <c r="Y26" s="7">
        <f t="shared" si="4"/>
        <v>0</v>
      </c>
      <c r="Z26" s="7">
        <f t="shared" si="5"/>
        <v>7</v>
      </c>
      <c r="AA26" s="40">
        <f t="shared" si="6"/>
        <v>17</v>
      </c>
      <c r="AB26" s="3">
        <v>0</v>
      </c>
    </row>
    <row r="27" spans="1:28" ht="14.1" customHeight="1">
      <c r="A27" s="5">
        <v>25</v>
      </c>
      <c r="B27" s="7" t="s">
        <v>945</v>
      </c>
      <c r="C27" s="19" t="str">
        <f>VLOOKUP($B27,AgeCalc!$C$3:$V$290,7,FALSE)</f>
        <v>45 - 49</v>
      </c>
      <c r="D27" s="53"/>
      <c r="E27" s="44"/>
      <c r="F27" s="6"/>
      <c r="G27" s="18"/>
      <c r="H27" s="19">
        <f>VLOOKUP($B27,AgeCalc!$C$3:$V$290,8,FALSE)</f>
        <v>35</v>
      </c>
      <c r="I27" s="19">
        <f>VLOOKUP($B27,AgeCalc!$C$3:$V$290,9,FALSE)</f>
        <v>0</v>
      </c>
      <c r="J27" s="19">
        <f>VLOOKUP($B27,AgeCalc!$C$3:$V$290,10,FALSE)</f>
        <v>37</v>
      </c>
      <c r="K27" s="19">
        <f>VLOOKUP($B27,AgeCalc!$C$3:$V$290,11,FALSE)</f>
        <v>37</v>
      </c>
      <c r="L27" s="19">
        <f>VLOOKUP($B27,AgeCalc!$C$3:$V$290,12,FALSE)</f>
        <v>0</v>
      </c>
      <c r="M27" s="19">
        <f>VLOOKUP($B27,AgeCalc!$C$3:$V$290,13,FALSE)</f>
        <v>0</v>
      </c>
      <c r="N27" s="19">
        <f>VLOOKUP($B27,AgeCalc!$C$3:$V$290,14,FALSE)</f>
        <v>0</v>
      </c>
      <c r="O27" s="20">
        <f>VLOOKUP($B27,AgeCalc!$C$3:$V$290,15,FALSE)</f>
        <v>0</v>
      </c>
      <c r="P27" s="19">
        <f>VLOOKUP($B27,AgeCalc!$C$3:$V$290,16,FALSE)</f>
        <v>0</v>
      </c>
      <c r="Q27" s="19">
        <f>VLOOKUP($B27,AgeCalc!$C$3:$V$290,17,FALSE)</f>
        <v>0</v>
      </c>
      <c r="R27" s="19">
        <f>VLOOKUP($B27,AgeCalc!$C$3:$V$290,18,FALSE)</f>
        <v>0</v>
      </c>
      <c r="T27" s="4">
        <f t="shared" si="0"/>
        <v>109</v>
      </c>
      <c r="U27" s="54">
        <f t="shared" si="1"/>
        <v>109</v>
      </c>
      <c r="V27" s="5">
        <v>25</v>
      </c>
      <c r="W27">
        <f t="shared" si="2"/>
        <v>10</v>
      </c>
      <c r="X27" s="19">
        <f t="shared" si="3"/>
        <v>10</v>
      </c>
      <c r="Y27" s="7">
        <f t="shared" si="4"/>
        <v>0</v>
      </c>
      <c r="Z27" s="7">
        <f t="shared" si="5"/>
        <v>7</v>
      </c>
      <c r="AA27" s="40">
        <f t="shared" si="6"/>
        <v>16</v>
      </c>
      <c r="AB27" s="3">
        <v>0</v>
      </c>
    </row>
    <row r="28" spans="1:28" ht="14.1" customHeight="1">
      <c r="A28" s="5">
        <v>26</v>
      </c>
      <c r="B28" s="7" t="s">
        <v>124</v>
      </c>
      <c r="C28" s="19" t="str">
        <f>VLOOKUP($B28,AgeCalc!$C$3:$V$290,7,FALSE)</f>
        <v>55 - 59</v>
      </c>
      <c r="D28" s="53"/>
      <c r="E28" s="44"/>
      <c r="F28" s="6"/>
      <c r="G28" s="18"/>
      <c r="H28" s="19">
        <f>VLOOKUP($B28,AgeCalc!$C$3:$V$290,8,FALSE)</f>
        <v>0</v>
      </c>
      <c r="I28" s="19">
        <f>VLOOKUP($B28,AgeCalc!$C$3:$V$290,9,FALSE)</f>
        <v>0</v>
      </c>
      <c r="J28" s="19">
        <f>VLOOKUP($B28,AgeCalc!$C$3:$V$290,10,FALSE)</f>
        <v>0</v>
      </c>
      <c r="K28" s="19">
        <f>VLOOKUP($B28,AgeCalc!$C$3:$V$290,11,FALSE)</f>
        <v>0</v>
      </c>
      <c r="L28" s="19">
        <f>VLOOKUP($B28,AgeCalc!$C$3:$V$290,12,FALSE)</f>
        <v>47</v>
      </c>
      <c r="M28" s="19">
        <f>VLOOKUP($B28,AgeCalc!$C$3:$V$290,13,FALSE)</f>
        <v>0</v>
      </c>
      <c r="N28" s="19">
        <f>VLOOKUP($B28,AgeCalc!$C$3:$V$290,14,FALSE)</f>
        <v>45</v>
      </c>
      <c r="O28" s="20">
        <f>VLOOKUP($B28,AgeCalc!$C$3:$V$290,15,FALSE)</f>
        <v>0</v>
      </c>
      <c r="P28" s="19">
        <f>VLOOKUP($B28,AgeCalc!$C$3:$V$290,16,FALSE)</f>
        <v>0</v>
      </c>
      <c r="Q28" s="19">
        <f>VLOOKUP($B28,AgeCalc!$C$3:$V$290,17,FALSE)</f>
        <v>0</v>
      </c>
      <c r="R28" s="19">
        <f>VLOOKUP($B28,AgeCalc!$C$3:$V$290,18,FALSE)</f>
        <v>0</v>
      </c>
      <c r="T28" s="4">
        <f t="shared" si="0"/>
        <v>92</v>
      </c>
      <c r="U28" s="54">
        <f t="shared" si="1"/>
        <v>92</v>
      </c>
      <c r="V28" s="5">
        <v>26</v>
      </c>
      <c r="W28">
        <f t="shared" si="2"/>
        <v>10</v>
      </c>
      <c r="X28" s="19">
        <f t="shared" si="3"/>
        <v>10</v>
      </c>
      <c r="Y28" s="7">
        <f t="shared" si="4"/>
        <v>0</v>
      </c>
      <c r="Z28" s="7">
        <f t="shared" si="5"/>
        <v>7</v>
      </c>
      <c r="AA28" s="40">
        <f t="shared" si="6"/>
        <v>14</v>
      </c>
      <c r="AB28" s="3">
        <v>0</v>
      </c>
    </row>
    <row r="29" spans="1:28" ht="14.1" customHeight="1">
      <c r="A29" s="5">
        <v>27</v>
      </c>
      <c r="B29" s="7" t="s">
        <v>1005</v>
      </c>
      <c r="C29" s="19" t="str">
        <f>VLOOKUP($B29,AgeCalc!$C$3:$V$290,7,FALSE)</f>
        <v>45 - 49</v>
      </c>
      <c r="D29" s="53"/>
      <c r="E29" s="44"/>
      <c r="F29" s="6"/>
      <c r="G29" s="18"/>
      <c r="H29" s="19">
        <f>VLOOKUP($B29,AgeCalc!$C$3:$V$290,8,FALSE)</f>
        <v>0</v>
      </c>
      <c r="I29" s="19">
        <f>VLOOKUP($B29,AgeCalc!$C$3:$V$290,9,FALSE)</f>
        <v>0</v>
      </c>
      <c r="J29" s="19">
        <f>VLOOKUP($B29,AgeCalc!$C$3:$V$290,10,FALSE)</f>
        <v>0</v>
      </c>
      <c r="K29" s="19">
        <f>VLOOKUP($B29,AgeCalc!$C$3:$V$290,11,FALSE)</f>
        <v>0</v>
      </c>
      <c r="L29" s="19">
        <f>VLOOKUP($B29,AgeCalc!$C$3:$V$290,12,FALSE)</f>
        <v>0</v>
      </c>
      <c r="M29" s="19">
        <f>VLOOKUP($B29,AgeCalc!$C$3:$V$290,13,FALSE)</f>
        <v>0</v>
      </c>
      <c r="N29" s="19">
        <f>VLOOKUP($B29,AgeCalc!$C$3:$V$290,14,FALSE)</f>
        <v>40</v>
      </c>
      <c r="O29" s="20">
        <f>VLOOKUP($B29,AgeCalc!$C$3:$V$290,15,FALSE)</f>
        <v>0</v>
      </c>
      <c r="P29" s="19">
        <f>VLOOKUP($B29,AgeCalc!$C$3:$V$290,16,FALSE)</f>
        <v>0</v>
      </c>
      <c r="Q29" s="19">
        <f>VLOOKUP($B29,AgeCalc!$C$3:$V$290,17,FALSE)</f>
        <v>0</v>
      </c>
      <c r="R29" s="19">
        <f>VLOOKUP($B29,AgeCalc!$C$3:$V$290,18,FALSE)</f>
        <v>47</v>
      </c>
      <c r="T29" s="4">
        <f t="shared" si="0"/>
        <v>87</v>
      </c>
      <c r="U29" s="54">
        <f t="shared" si="1"/>
        <v>87</v>
      </c>
      <c r="V29" s="5">
        <v>27</v>
      </c>
      <c r="W29">
        <f t="shared" si="2"/>
        <v>10</v>
      </c>
      <c r="X29" s="19">
        <f t="shared" si="3"/>
        <v>10</v>
      </c>
      <c r="Y29" s="7">
        <f t="shared" si="4"/>
        <v>0</v>
      </c>
      <c r="Z29" s="7">
        <f t="shared" si="5"/>
        <v>7</v>
      </c>
      <c r="AA29" s="40">
        <f t="shared" si="6"/>
        <v>13</v>
      </c>
      <c r="AB29" s="3">
        <v>0</v>
      </c>
    </row>
    <row r="30" spans="1:28" ht="14.1" customHeight="1">
      <c r="A30" s="5">
        <v>28</v>
      </c>
      <c r="B30" s="7" t="s">
        <v>300</v>
      </c>
      <c r="C30" s="19" t="str">
        <f>VLOOKUP($B30,AgeCalc!$C$3:$V$290,7,FALSE)</f>
        <v>65+</v>
      </c>
      <c r="D30" s="53"/>
      <c r="E30" s="44"/>
      <c r="F30" s="6"/>
      <c r="G30" s="18"/>
      <c r="H30" s="19">
        <f>VLOOKUP($B30,AgeCalc!$C$3:$V$290,8,FALSE)</f>
        <v>41</v>
      </c>
      <c r="I30" s="19">
        <f>VLOOKUP($B30,AgeCalc!$C$3:$V$290,9,FALSE)</f>
        <v>39</v>
      </c>
      <c r="J30" s="19">
        <f>VLOOKUP($B30,AgeCalc!$C$3:$V$290,10,FALSE)</f>
        <v>0</v>
      </c>
      <c r="K30" s="19">
        <f>VLOOKUP($B30,AgeCalc!$C$3:$V$290,11,FALSE)</f>
        <v>0</v>
      </c>
      <c r="L30" s="19">
        <f>VLOOKUP($B30,AgeCalc!$C$3:$V$290,12,FALSE)</f>
        <v>0</v>
      </c>
      <c r="M30" s="19">
        <f>VLOOKUP($B30,AgeCalc!$C$3:$V$290,13,FALSE)</f>
        <v>0</v>
      </c>
      <c r="N30" s="19">
        <f>VLOOKUP($B30,AgeCalc!$C$3:$V$290,14,FALSE)</f>
        <v>0</v>
      </c>
      <c r="O30" s="20">
        <f>VLOOKUP($B30,AgeCalc!$C$3:$V$290,15,FALSE)</f>
        <v>0</v>
      </c>
      <c r="P30" s="19">
        <f>VLOOKUP($B30,AgeCalc!$C$3:$V$290,16,FALSE)</f>
        <v>0</v>
      </c>
      <c r="Q30" s="19">
        <f>VLOOKUP($B30,AgeCalc!$C$3:$V$290,17,FALSE)</f>
        <v>0</v>
      </c>
      <c r="R30" s="19">
        <f>VLOOKUP($B30,AgeCalc!$C$3:$V$290,18,FALSE)</f>
        <v>0</v>
      </c>
      <c r="T30" s="4">
        <f t="shared" si="0"/>
        <v>80</v>
      </c>
      <c r="U30" s="54">
        <f t="shared" si="1"/>
        <v>80</v>
      </c>
      <c r="V30" s="5">
        <v>28</v>
      </c>
      <c r="W30">
        <f t="shared" si="2"/>
        <v>10</v>
      </c>
      <c r="X30" s="19">
        <f t="shared" si="3"/>
        <v>10</v>
      </c>
      <c r="Y30" s="7">
        <f t="shared" si="4"/>
        <v>0</v>
      </c>
      <c r="Z30" s="7">
        <f t="shared" si="5"/>
        <v>7</v>
      </c>
      <c r="AA30" s="40">
        <f t="shared" si="6"/>
        <v>12</v>
      </c>
      <c r="AB30" s="3">
        <v>0</v>
      </c>
    </row>
    <row r="31" spans="1:28" ht="14.1" customHeight="1">
      <c r="A31" s="5">
        <v>29</v>
      </c>
      <c r="B31" s="7" t="s">
        <v>1138</v>
      </c>
      <c r="C31" s="19" t="str">
        <f>VLOOKUP($B31,AgeCalc!$C$3:$V$290,7,FALSE)</f>
        <v>16 - 34</v>
      </c>
      <c r="D31" s="53"/>
      <c r="E31" s="44"/>
      <c r="F31" s="6"/>
      <c r="G31" s="18"/>
      <c r="H31" s="19">
        <f>VLOOKUP($B31,AgeCalc!$C$3:$V$290,8,FALSE)</f>
        <v>0</v>
      </c>
      <c r="I31" s="19">
        <f>VLOOKUP($B31,AgeCalc!$C$3:$V$290,9,FALSE)</f>
        <v>0</v>
      </c>
      <c r="J31" s="19">
        <f>VLOOKUP($B31,AgeCalc!$C$3:$V$290,10,FALSE)</f>
        <v>0</v>
      </c>
      <c r="K31" s="19">
        <f>VLOOKUP($B31,AgeCalc!$C$3:$V$290,11,FALSE)</f>
        <v>0</v>
      </c>
      <c r="L31" s="19">
        <f>VLOOKUP($B31,AgeCalc!$C$3:$V$290,12,FALSE)</f>
        <v>0</v>
      </c>
      <c r="M31" s="19">
        <f>VLOOKUP($B31,AgeCalc!$C$3:$V$290,13,FALSE)</f>
        <v>0</v>
      </c>
      <c r="N31" s="19">
        <f>VLOOKUP($B31,AgeCalc!$C$3:$V$290,14,FALSE)</f>
        <v>0</v>
      </c>
      <c r="O31" s="20">
        <f>VLOOKUP($B31,AgeCalc!$C$3:$V$290,15,FALSE)</f>
        <v>0</v>
      </c>
      <c r="P31" s="19">
        <f>VLOOKUP($B31,AgeCalc!$C$3:$V$290,16,FALSE)</f>
        <v>0</v>
      </c>
      <c r="Q31" s="19">
        <f>VLOOKUP($B31,AgeCalc!$C$3:$V$290,17,FALSE)</f>
        <v>38</v>
      </c>
      <c r="R31" s="19">
        <f>VLOOKUP($B31,AgeCalc!$C$3:$V$290,18,FALSE)</f>
        <v>42</v>
      </c>
      <c r="T31" s="4">
        <f t="shared" si="0"/>
        <v>80</v>
      </c>
      <c r="U31" s="54">
        <f t="shared" si="1"/>
        <v>80</v>
      </c>
      <c r="V31" s="5">
        <v>29</v>
      </c>
      <c r="W31">
        <f t="shared" si="2"/>
        <v>10</v>
      </c>
      <c r="X31" s="19">
        <f t="shared" si="3"/>
        <v>10</v>
      </c>
      <c r="Y31" s="7">
        <f t="shared" si="4"/>
        <v>0</v>
      </c>
      <c r="Z31" s="7">
        <f t="shared" si="5"/>
        <v>7</v>
      </c>
      <c r="AA31" s="40">
        <f t="shared" si="6"/>
        <v>12</v>
      </c>
      <c r="AB31" s="3">
        <v>0</v>
      </c>
    </row>
    <row r="32" spans="1:28" ht="14.1" customHeight="1">
      <c r="A32" s="5">
        <v>30</v>
      </c>
      <c r="B32" s="7" t="s">
        <v>1008</v>
      </c>
      <c r="C32" s="19" t="str">
        <f>VLOOKUP($B32,AgeCalc!$C$3:$V$290,7,FALSE)</f>
        <v>40 - 44</v>
      </c>
      <c r="D32" s="53"/>
      <c r="E32" s="44"/>
      <c r="F32" s="6"/>
      <c r="G32" s="8"/>
      <c r="H32" s="19">
        <f>VLOOKUP($B32,AgeCalc!$C$3:$V$290,8,FALSE)</f>
        <v>0</v>
      </c>
      <c r="I32" s="19">
        <f>VLOOKUP($B32,AgeCalc!$C$3:$V$290,9,FALSE)</f>
        <v>0</v>
      </c>
      <c r="J32" s="19">
        <f>VLOOKUP($B32,AgeCalc!$C$3:$V$290,10,FALSE)</f>
        <v>0</v>
      </c>
      <c r="K32" s="19">
        <f>VLOOKUP($B32,AgeCalc!$C$3:$V$290,11,FALSE)</f>
        <v>0</v>
      </c>
      <c r="L32" s="19">
        <f>VLOOKUP($B32,AgeCalc!$C$3:$V$290,12,FALSE)</f>
        <v>0</v>
      </c>
      <c r="M32" s="19">
        <f>VLOOKUP($B32,AgeCalc!$C$3:$V$290,13,FALSE)</f>
        <v>0</v>
      </c>
      <c r="N32" s="19">
        <f>VLOOKUP($B32,AgeCalc!$C$3:$V$290,14,FALSE)</f>
        <v>34</v>
      </c>
      <c r="O32" s="20">
        <f>VLOOKUP($B32,AgeCalc!$C$3:$V$290,15,FALSE)</f>
        <v>0</v>
      </c>
      <c r="P32" s="19">
        <f>VLOOKUP($B32,AgeCalc!$C$3:$V$290,16,FALSE)</f>
        <v>0</v>
      </c>
      <c r="Q32" s="19">
        <f>VLOOKUP($B32,AgeCalc!$C$3:$V$290,17,FALSE)</f>
        <v>39</v>
      </c>
      <c r="R32" s="19">
        <f>VLOOKUP($B32,AgeCalc!$C$3:$V$290,18,FALSE)</f>
        <v>0</v>
      </c>
      <c r="T32" s="4">
        <f t="shared" si="0"/>
        <v>73</v>
      </c>
      <c r="U32" s="54">
        <f t="shared" si="1"/>
        <v>73</v>
      </c>
      <c r="V32" s="5">
        <v>30</v>
      </c>
      <c r="W32">
        <f t="shared" si="2"/>
        <v>10</v>
      </c>
      <c r="X32" s="19">
        <f t="shared" si="3"/>
        <v>10</v>
      </c>
      <c r="Y32" s="7">
        <f t="shared" si="4"/>
        <v>0</v>
      </c>
      <c r="Z32" s="7">
        <f t="shared" si="5"/>
        <v>7</v>
      </c>
      <c r="AA32" s="40">
        <f t="shared" si="6"/>
        <v>11</v>
      </c>
      <c r="AB32" s="3">
        <v>1</v>
      </c>
    </row>
    <row r="33" spans="1:28" ht="14.1" customHeight="1">
      <c r="A33" s="5">
        <v>31</v>
      </c>
      <c r="B33" s="7" t="s">
        <v>953</v>
      </c>
      <c r="C33" s="19" t="str">
        <f>VLOOKUP($B33,AgeCalc!$C$3:$V$290,7,FALSE)</f>
        <v>16 - 34</v>
      </c>
      <c r="D33" s="53"/>
      <c r="E33" s="44"/>
      <c r="F33" s="6"/>
      <c r="G33" s="6"/>
      <c r="H33" s="19">
        <f>VLOOKUP($B33,AgeCalc!$C$3:$V$290,8,FALSE)</f>
        <v>26</v>
      </c>
      <c r="I33" s="19">
        <f>VLOOKUP($B33,AgeCalc!$C$3:$V$290,9,FALSE)</f>
        <v>32</v>
      </c>
      <c r="J33" s="19">
        <f>VLOOKUP($B33,AgeCalc!$C$3:$V$290,10,FALSE)</f>
        <v>0</v>
      </c>
      <c r="K33" s="19">
        <f>VLOOKUP($B33,AgeCalc!$C$3:$V$290,11,FALSE)</f>
        <v>0</v>
      </c>
      <c r="L33" s="19">
        <f>VLOOKUP($B33,AgeCalc!$C$3:$V$290,12,FALSE)</f>
        <v>0</v>
      </c>
      <c r="M33" s="19">
        <f>VLOOKUP($B33,AgeCalc!$C$3:$V$290,13,FALSE)</f>
        <v>0</v>
      </c>
      <c r="N33" s="19">
        <f>VLOOKUP($B33,AgeCalc!$C$3:$V$290,14,FALSE)</f>
        <v>0</v>
      </c>
      <c r="O33" s="20">
        <f>VLOOKUP($B33,AgeCalc!$C$3:$V$290,15,FALSE)</f>
        <v>0</v>
      </c>
      <c r="P33" s="19">
        <f>VLOOKUP($B33,AgeCalc!$C$3:$V$290,16,FALSE)</f>
        <v>0</v>
      </c>
      <c r="Q33" s="19">
        <f>VLOOKUP($B33,AgeCalc!$C$3:$V$290,17,FALSE)</f>
        <v>0</v>
      </c>
      <c r="R33" s="19">
        <f>VLOOKUP($B33,AgeCalc!$C$3:$V$290,18,FALSE)</f>
        <v>0</v>
      </c>
      <c r="T33" s="4">
        <f t="shared" si="0"/>
        <v>58</v>
      </c>
      <c r="U33" s="54">
        <f t="shared" si="1"/>
        <v>58</v>
      </c>
      <c r="V33" s="5">
        <v>31</v>
      </c>
      <c r="W33">
        <f t="shared" si="2"/>
        <v>10</v>
      </c>
      <c r="X33" s="19">
        <f t="shared" si="3"/>
        <v>10</v>
      </c>
      <c r="Y33" s="7">
        <f t="shared" si="4"/>
        <v>0</v>
      </c>
      <c r="Z33" s="7">
        <f t="shared" si="5"/>
        <v>7</v>
      </c>
      <c r="AA33" s="40">
        <f t="shared" si="6"/>
        <v>9</v>
      </c>
      <c r="AB33" s="3">
        <v>0</v>
      </c>
    </row>
    <row r="34" spans="1:28" ht="14.1" customHeight="1">
      <c r="A34" s="5">
        <v>32</v>
      </c>
      <c r="B34" s="7" t="s">
        <v>996</v>
      </c>
      <c r="C34" s="19" t="str">
        <f>VLOOKUP($B34,AgeCalc!$C$3:$V$290,7,FALSE)</f>
        <v>16 - 34</v>
      </c>
      <c r="D34" s="53"/>
      <c r="E34" s="44"/>
      <c r="F34" s="6"/>
      <c r="G34" s="18"/>
      <c r="H34" s="19">
        <f>VLOOKUP($B34,AgeCalc!$C$3:$V$290,8,FALSE)</f>
        <v>0</v>
      </c>
      <c r="I34" s="19">
        <f>VLOOKUP($B34,AgeCalc!$C$3:$V$290,9,FALSE)</f>
        <v>0</v>
      </c>
      <c r="J34" s="19">
        <f>VLOOKUP($B34,AgeCalc!$C$3:$V$290,10,FALSE)</f>
        <v>0</v>
      </c>
      <c r="K34" s="19">
        <f>VLOOKUP($B34,AgeCalc!$C$3:$V$290,11,FALSE)</f>
        <v>0</v>
      </c>
      <c r="L34" s="19">
        <f>VLOOKUP($B34,AgeCalc!$C$3:$V$290,12,FALSE)</f>
        <v>0</v>
      </c>
      <c r="M34" s="19">
        <f>VLOOKUP($B34,AgeCalc!$C$3:$V$290,13,FALSE)</f>
        <v>28</v>
      </c>
      <c r="N34" s="19">
        <f>VLOOKUP($B34,AgeCalc!$C$3:$V$290,14,FALSE)</f>
        <v>30</v>
      </c>
      <c r="O34" s="20">
        <f>VLOOKUP($B34,AgeCalc!$C$3:$V$290,15,FALSE)</f>
        <v>0</v>
      </c>
      <c r="P34" s="19">
        <f>VLOOKUP($B34,AgeCalc!$C$3:$V$290,16,FALSE)</f>
        <v>0</v>
      </c>
      <c r="Q34" s="19">
        <f>VLOOKUP($B34,AgeCalc!$C$3:$V$290,17,FALSE)</f>
        <v>0</v>
      </c>
      <c r="R34" s="19">
        <f>VLOOKUP($B34,AgeCalc!$C$3:$V$290,18,FALSE)</f>
        <v>0</v>
      </c>
      <c r="T34" s="4">
        <f t="shared" si="0"/>
        <v>58</v>
      </c>
      <c r="U34" s="54">
        <f t="shared" si="1"/>
        <v>58</v>
      </c>
      <c r="V34" s="5">
        <v>32</v>
      </c>
      <c r="W34">
        <f t="shared" si="2"/>
        <v>10</v>
      </c>
      <c r="X34" s="19">
        <f t="shared" si="3"/>
        <v>10</v>
      </c>
      <c r="Y34" s="7">
        <f t="shared" si="4"/>
        <v>0</v>
      </c>
      <c r="Z34" s="7">
        <f t="shared" si="5"/>
        <v>7</v>
      </c>
      <c r="AA34" s="40">
        <f t="shared" si="6"/>
        <v>9</v>
      </c>
      <c r="AB34" s="3">
        <v>0</v>
      </c>
    </row>
    <row r="35" spans="1:28" ht="14.1" customHeight="1">
      <c r="A35" s="5">
        <v>33</v>
      </c>
      <c r="B35" s="7" t="s">
        <v>136</v>
      </c>
      <c r="C35" s="19" t="str">
        <f>VLOOKUP($B35,AgeCalc!$C$3:$V$290,7,FALSE)</f>
        <v>35 - 39</v>
      </c>
      <c r="D35" s="53"/>
      <c r="E35" s="44"/>
      <c r="F35" s="6"/>
      <c r="G35" s="6"/>
      <c r="H35" s="19">
        <f>VLOOKUP($B35,AgeCalc!$C$3:$V$290,8,FALSE)</f>
        <v>27</v>
      </c>
      <c r="I35" s="19">
        <f>VLOOKUP($B35,AgeCalc!$C$3:$V$290,9,FALSE)</f>
        <v>30</v>
      </c>
      <c r="J35" s="19">
        <f>VLOOKUP($B35,AgeCalc!$C$3:$V$290,10,FALSE)</f>
        <v>0</v>
      </c>
      <c r="K35" s="19">
        <f>VLOOKUP($B35,AgeCalc!$C$3:$V$290,11,FALSE)</f>
        <v>0</v>
      </c>
      <c r="L35" s="19">
        <f>VLOOKUP($B35,AgeCalc!$C$3:$V$290,12,FALSE)</f>
        <v>0</v>
      </c>
      <c r="M35" s="19">
        <f>VLOOKUP($B35,AgeCalc!$C$3:$V$290,13,FALSE)</f>
        <v>0</v>
      </c>
      <c r="N35" s="19">
        <f>VLOOKUP($B35,AgeCalc!$C$3:$V$290,14,FALSE)</f>
        <v>0</v>
      </c>
      <c r="O35" s="20">
        <f>VLOOKUP($B35,AgeCalc!$C$3:$V$290,15,FALSE)</f>
        <v>0</v>
      </c>
      <c r="P35" s="19">
        <f>VLOOKUP($B35,AgeCalc!$C$3:$V$290,16,FALSE)</f>
        <v>0</v>
      </c>
      <c r="Q35" s="19">
        <f>VLOOKUP($B35,AgeCalc!$C$3:$V$290,17,FALSE)</f>
        <v>0</v>
      </c>
      <c r="R35" s="19">
        <f>VLOOKUP($B35,AgeCalc!$C$3:$V$290,18,FALSE)</f>
        <v>0</v>
      </c>
      <c r="T35" s="4">
        <f t="shared" ref="T35:T66" si="7">SUM(F35:S35)</f>
        <v>57</v>
      </c>
      <c r="U35" s="54">
        <f t="shared" ref="U35:U66" si="8">T35</f>
        <v>57</v>
      </c>
      <c r="V35" s="5">
        <v>33</v>
      </c>
      <c r="W35">
        <f t="shared" si="2"/>
        <v>10</v>
      </c>
      <c r="X35" s="19">
        <f t="shared" si="3"/>
        <v>10</v>
      </c>
      <c r="Y35" s="7">
        <f t="shared" si="4"/>
        <v>0</v>
      </c>
      <c r="Z35" s="7">
        <f t="shared" si="5"/>
        <v>7</v>
      </c>
      <c r="AA35" s="40">
        <f t="shared" si="6"/>
        <v>9</v>
      </c>
      <c r="AB35" s="3">
        <v>0</v>
      </c>
    </row>
    <row r="36" spans="1:28" ht="14.1" customHeight="1">
      <c r="A36" s="5">
        <v>34</v>
      </c>
      <c r="B36" s="7" t="s">
        <v>969</v>
      </c>
      <c r="C36" s="19" t="str">
        <f>VLOOKUP($B36,AgeCalc!$C$3:$V$290,7,FALSE)</f>
        <v>16 - 34</v>
      </c>
      <c r="D36" s="53"/>
      <c r="E36" s="44"/>
      <c r="F36" s="6"/>
      <c r="G36" s="18"/>
      <c r="H36" s="19">
        <f>VLOOKUP($B36,AgeCalc!$C$3:$V$290,8,FALSE)</f>
        <v>0</v>
      </c>
      <c r="I36" s="19">
        <f>VLOOKUP($B36,AgeCalc!$C$3:$V$290,9,FALSE)</f>
        <v>49</v>
      </c>
      <c r="J36" s="19">
        <f>VLOOKUP($B36,AgeCalc!$C$3:$V$290,10,FALSE)</f>
        <v>0</v>
      </c>
      <c r="K36" s="19">
        <f>VLOOKUP($B36,AgeCalc!$C$3:$V$290,11,FALSE)</f>
        <v>0</v>
      </c>
      <c r="L36" s="19">
        <f>VLOOKUP($B36,AgeCalc!$C$3:$V$290,12,FALSE)</f>
        <v>0</v>
      </c>
      <c r="M36" s="19">
        <f>VLOOKUP($B36,AgeCalc!$C$3:$V$290,13,FALSE)</f>
        <v>0</v>
      </c>
      <c r="N36" s="19">
        <f>VLOOKUP($B36,AgeCalc!$C$3:$V$290,14,FALSE)</f>
        <v>0</v>
      </c>
      <c r="O36" s="20">
        <f>VLOOKUP($B36,AgeCalc!$C$3:$V$290,15,FALSE)</f>
        <v>0</v>
      </c>
      <c r="P36" s="19">
        <f>VLOOKUP($B36,AgeCalc!$C$3:$V$290,16,FALSE)</f>
        <v>0</v>
      </c>
      <c r="Q36" s="19">
        <f>VLOOKUP($B36,AgeCalc!$C$3:$V$290,17,FALSE)</f>
        <v>0</v>
      </c>
      <c r="R36" s="19">
        <f>VLOOKUP($B36,AgeCalc!$C$3:$V$290,18,FALSE)</f>
        <v>0</v>
      </c>
      <c r="T36" s="4">
        <f t="shared" si="7"/>
        <v>49</v>
      </c>
      <c r="U36" s="54">
        <f t="shared" si="8"/>
        <v>49</v>
      </c>
      <c r="V36" s="5">
        <v>34</v>
      </c>
      <c r="W36">
        <f t="shared" si="2"/>
        <v>10</v>
      </c>
      <c r="X36" s="19">
        <f t="shared" si="3"/>
        <v>10</v>
      </c>
      <c r="Y36" s="7">
        <f t="shared" si="4"/>
        <v>0</v>
      </c>
      <c r="Z36" s="7">
        <f t="shared" si="5"/>
        <v>7</v>
      </c>
      <c r="AA36" s="40">
        <f t="shared" si="6"/>
        <v>7</v>
      </c>
      <c r="AB36" s="3">
        <v>0</v>
      </c>
    </row>
    <row r="37" spans="1:28" ht="14.1" customHeight="1">
      <c r="A37" s="5">
        <v>35</v>
      </c>
      <c r="B37" s="7" t="s">
        <v>120</v>
      </c>
      <c r="C37" s="19" t="str">
        <f>VLOOKUP($B37,AgeCalc!$C$3:$V$290,7,FALSE)</f>
        <v>45 - 49</v>
      </c>
      <c r="D37" s="53"/>
      <c r="E37" s="44"/>
      <c r="F37" s="6"/>
      <c r="G37" s="18"/>
      <c r="H37" s="19">
        <f>VLOOKUP($B37,AgeCalc!$C$3:$V$290,8,FALSE)</f>
        <v>0</v>
      </c>
      <c r="I37" s="19">
        <f>VLOOKUP($B37,AgeCalc!$C$3:$V$290,9,FALSE)</f>
        <v>0</v>
      </c>
      <c r="J37" s="19">
        <f>VLOOKUP($B37,AgeCalc!$C$3:$V$290,10,FALSE)</f>
        <v>0</v>
      </c>
      <c r="K37" s="19">
        <f>VLOOKUP($B37,AgeCalc!$C$3:$V$290,11,FALSE)</f>
        <v>0</v>
      </c>
      <c r="L37" s="19">
        <f>VLOOKUP($B37,AgeCalc!$C$3:$V$290,12,FALSE)</f>
        <v>0</v>
      </c>
      <c r="M37" s="19">
        <f>VLOOKUP($B37,AgeCalc!$C$3:$V$290,13,FALSE)</f>
        <v>48</v>
      </c>
      <c r="N37" s="19">
        <f>VLOOKUP($B37,AgeCalc!$C$3:$V$290,14,FALSE)</f>
        <v>0</v>
      </c>
      <c r="O37" s="20">
        <f>VLOOKUP($B37,AgeCalc!$C$3:$V$290,15,FALSE)</f>
        <v>0</v>
      </c>
      <c r="P37" s="19">
        <f>VLOOKUP($B37,AgeCalc!$C$3:$V$290,16,FALSE)</f>
        <v>0</v>
      </c>
      <c r="Q37" s="19">
        <f>VLOOKUP($B37,AgeCalc!$C$3:$V$290,17,FALSE)</f>
        <v>0</v>
      </c>
      <c r="R37" s="19">
        <f>VLOOKUP($B37,AgeCalc!$C$3:$V$290,18,FALSE)</f>
        <v>0</v>
      </c>
      <c r="T37" s="4">
        <f t="shared" si="7"/>
        <v>48</v>
      </c>
      <c r="U37" s="54">
        <f t="shared" si="8"/>
        <v>48</v>
      </c>
      <c r="V37" s="5">
        <v>35</v>
      </c>
      <c r="W37">
        <f t="shared" si="2"/>
        <v>10</v>
      </c>
      <c r="X37" s="19">
        <f t="shared" si="3"/>
        <v>10</v>
      </c>
      <c r="Y37" s="7">
        <f t="shared" si="4"/>
        <v>0</v>
      </c>
      <c r="Z37" s="7">
        <f t="shared" si="5"/>
        <v>7</v>
      </c>
      <c r="AA37" s="40">
        <f t="shared" si="6"/>
        <v>7</v>
      </c>
      <c r="AB37" s="3">
        <v>0</v>
      </c>
    </row>
    <row r="38" spans="1:28" ht="14.1" customHeight="1">
      <c r="A38" s="5">
        <v>36</v>
      </c>
      <c r="B38" s="7" t="s">
        <v>131</v>
      </c>
      <c r="C38" s="19" t="str">
        <f>VLOOKUP($B38,AgeCalc!$C$3:$V$290,7,FALSE)</f>
        <v>45 - 49</v>
      </c>
      <c r="D38" s="53"/>
      <c r="E38" s="44"/>
      <c r="F38" s="6"/>
      <c r="G38" s="18"/>
      <c r="H38" s="19">
        <f>VLOOKUP($B38,AgeCalc!$C$3:$V$290,8,FALSE)</f>
        <v>0</v>
      </c>
      <c r="I38" s="19">
        <f>VLOOKUP($B38,AgeCalc!$C$3:$V$290,9,FALSE)</f>
        <v>0</v>
      </c>
      <c r="J38" s="19">
        <f>VLOOKUP($B38,AgeCalc!$C$3:$V$290,10,FALSE)</f>
        <v>0</v>
      </c>
      <c r="K38" s="19">
        <f>VLOOKUP($B38,AgeCalc!$C$3:$V$290,11,FALSE)</f>
        <v>46</v>
      </c>
      <c r="L38" s="19">
        <f>VLOOKUP($B38,AgeCalc!$C$3:$V$290,12,FALSE)</f>
        <v>0</v>
      </c>
      <c r="M38" s="19">
        <f>VLOOKUP($B38,AgeCalc!$C$3:$V$290,13,FALSE)</f>
        <v>0</v>
      </c>
      <c r="N38" s="19">
        <f>VLOOKUP($B38,AgeCalc!$C$3:$V$290,14,FALSE)</f>
        <v>0</v>
      </c>
      <c r="O38" s="20">
        <f>VLOOKUP($B38,AgeCalc!$C$3:$V$290,15,FALSE)</f>
        <v>0</v>
      </c>
      <c r="P38" s="19">
        <f>VLOOKUP($B38,AgeCalc!$C$3:$V$290,16,FALSE)</f>
        <v>0</v>
      </c>
      <c r="Q38" s="19">
        <f>VLOOKUP($B38,AgeCalc!$C$3:$V$290,17,FALSE)</f>
        <v>0</v>
      </c>
      <c r="R38" s="19">
        <f>VLOOKUP($B38,AgeCalc!$C$3:$V$290,18,FALSE)</f>
        <v>0</v>
      </c>
      <c r="T38" s="4">
        <f t="shared" si="7"/>
        <v>46</v>
      </c>
      <c r="U38" s="54">
        <f t="shared" si="8"/>
        <v>46</v>
      </c>
      <c r="V38" s="5">
        <v>36</v>
      </c>
      <c r="W38">
        <f t="shared" si="2"/>
        <v>10</v>
      </c>
      <c r="X38" s="19">
        <f t="shared" si="3"/>
        <v>10</v>
      </c>
      <c r="Y38" s="7">
        <f t="shared" si="4"/>
        <v>0</v>
      </c>
      <c r="Z38" s="7">
        <f t="shared" si="5"/>
        <v>7</v>
      </c>
      <c r="AA38" s="40">
        <f t="shared" si="6"/>
        <v>7</v>
      </c>
      <c r="AB38" s="3">
        <v>0</v>
      </c>
    </row>
    <row r="39" spans="1:28" ht="14.1" customHeight="1">
      <c r="A39" s="5">
        <v>37</v>
      </c>
      <c r="B39" s="7" t="s">
        <v>386</v>
      </c>
      <c r="C39" s="19" t="str">
        <f>VLOOKUP($B39,AgeCalc!$C$3:$V$290,7,FALSE)</f>
        <v>55 - 59</v>
      </c>
      <c r="D39" s="53"/>
      <c r="E39" s="44"/>
      <c r="F39" s="6"/>
      <c r="G39" s="18"/>
      <c r="H39" s="19">
        <f>VLOOKUP($B39,AgeCalc!$C$3:$V$290,8,FALSE)</f>
        <v>0</v>
      </c>
      <c r="I39" s="19">
        <f>VLOOKUP($B39,AgeCalc!$C$3:$V$290,9,FALSE)</f>
        <v>0</v>
      </c>
      <c r="J39" s="19">
        <f>VLOOKUP($B39,AgeCalc!$C$3:$V$290,10,FALSE)</f>
        <v>0</v>
      </c>
      <c r="K39" s="19">
        <f>VLOOKUP($B39,AgeCalc!$C$3:$V$290,11,FALSE)</f>
        <v>0</v>
      </c>
      <c r="L39" s="19">
        <f>VLOOKUP($B39,AgeCalc!$C$3:$V$290,12,FALSE)</f>
        <v>0</v>
      </c>
      <c r="M39" s="19">
        <f>VLOOKUP($B39,AgeCalc!$C$3:$V$290,13,FALSE)</f>
        <v>0</v>
      </c>
      <c r="N39" s="19">
        <f>VLOOKUP($B39,AgeCalc!$C$3:$V$290,14,FALSE)</f>
        <v>0</v>
      </c>
      <c r="O39" s="20">
        <f>VLOOKUP($B39,AgeCalc!$C$3:$V$290,15,FALSE)</f>
        <v>46</v>
      </c>
      <c r="P39" s="19">
        <f>VLOOKUP($B39,AgeCalc!$C$3:$V$290,16,FALSE)</f>
        <v>0</v>
      </c>
      <c r="Q39" s="19">
        <f>VLOOKUP($B39,AgeCalc!$C$3:$V$290,17,FALSE)</f>
        <v>0</v>
      </c>
      <c r="R39" s="19">
        <f>VLOOKUP($B39,AgeCalc!$C$3:$V$290,18,FALSE)</f>
        <v>0</v>
      </c>
      <c r="T39" s="4">
        <f t="shared" si="7"/>
        <v>46</v>
      </c>
      <c r="U39" s="54">
        <f t="shared" si="8"/>
        <v>46</v>
      </c>
      <c r="V39" s="5">
        <v>37</v>
      </c>
      <c r="W39">
        <f t="shared" si="2"/>
        <v>10</v>
      </c>
      <c r="X39" s="19">
        <f t="shared" si="3"/>
        <v>10</v>
      </c>
      <c r="Y39" s="7">
        <f t="shared" si="4"/>
        <v>0</v>
      </c>
      <c r="Z39" s="7">
        <f t="shared" si="5"/>
        <v>7</v>
      </c>
      <c r="AA39" s="40">
        <f t="shared" si="6"/>
        <v>7</v>
      </c>
      <c r="AB39" s="3">
        <v>0</v>
      </c>
    </row>
    <row r="40" spans="1:28" ht="14.1" customHeight="1">
      <c r="A40" s="5">
        <v>38</v>
      </c>
      <c r="B40" s="7" t="s">
        <v>970</v>
      </c>
      <c r="C40" s="19" t="str">
        <f>VLOOKUP($B40,AgeCalc!$C$3:$V$290,7,FALSE)</f>
        <v>45 - 49</v>
      </c>
      <c r="D40" s="53"/>
      <c r="E40" s="44"/>
      <c r="F40" s="6"/>
      <c r="G40" s="6"/>
      <c r="H40" s="19">
        <f>VLOOKUP($B40,AgeCalc!$C$3:$V$290,8,FALSE)</f>
        <v>0</v>
      </c>
      <c r="I40" s="19">
        <f>VLOOKUP($B40,AgeCalc!$C$3:$V$290,9,FALSE)</f>
        <v>44</v>
      </c>
      <c r="J40" s="19">
        <f>VLOOKUP($B40,AgeCalc!$C$3:$V$290,10,FALSE)</f>
        <v>0</v>
      </c>
      <c r="K40" s="19">
        <f>VLOOKUP($B40,AgeCalc!$C$3:$V$290,11,FALSE)</f>
        <v>0</v>
      </c>
      <c r="L40" s="19">
        <f>VLOOKUP($B40,AgeCalc!$C$3:$V$290,12,FALSE)</f>
        <v>0</v>
      </c>
      <c r="M40" s="19">
        <f>VLOOKUP($B40,AgeCalc!$C$3:$V$290,13,FALSE)</f>
        <v>0</v>
      </c>
      <c r="N40" s="19">
        <f>VLOOKUP($B40,AgeCalc!$C$3:$V$290,14,FALSE)</f>
        <v>0</v>
      </c>
      <c r="O40" s="20">
        <f>VLOOKUP($B40,AgeCalc!$C$3:$V$290,15,FALSE)</f>
        <v>0</v>
      </c>
      <c r="P40" s="19">
        <f>VLOOKUP($B40,AgeCalc!$C$3:$V$290,16,FALSE)</f>
        <v>0</v>
      </c>
      <c r="Q40" s="19">
        <f>VLOOKUP($B40,AgeCalc!$C$3:$V$290,17,FALSE)</f>
        <v>0</v>
      </c>
      <c r="R40" s="19">
        <f>VLOOKUP($B40,AgeCalc!$C$3:$V$290,18,FALSE)</f>
        <v>0</v>
      </c>
      <c r="T40" s="4">
        <f t="shared" si="7"/>
        <v>44</v>
      </c>
      <c r="U40" s="54">
        <f t="shared" si="8"/>
        <v>44</v>
      </c>
      <c r="V40" s="5">
        <v>38</v>
      </c>
      <c r="W40">
        <f t="shared" si="2"/>
        <v>10</v>
      </c>
      <c r="X40" s="19">
        <f t="shared" si="3"/>
        <v>10</v>
      </c>
      <c r="Y40" s="7">
        <f t="shared" si="4"/>
        <v>0</v>
      </c>
      <c r="Z40" s="7">
        <f t="shared" si="5"/>
        <v>7</v>
      </c>
      <c r="AA40" s="40">
        <f t="shared" si="6"/>
        <v>7</v>
      </c>
      <c r="AB40" s="3">
        <v>0</v>
      </c>
    </row>
    <row r="41" spans="1:28" ht="14.1" customHeight="1">
      <c r="A41" s="5">
        <v>39</v>
      </c>
      <c r="B41" s="7" t="s">
        <v>204</v>
      </c>
      <c r="C41" s="19" t="str">
        <f>VLOOKUP($B41,AgeCalc!$C$3:$V$290,7,FALSE)</f>
        <v>45 - 49</v>
      </c>
      <c r="D41" s="53"/>
      <c r="E41" s="44"/>
      <c r="F41" s="6"/>
      <c r="G41" s="18"/>
      <c r="H41" s="19">
        <f>VLOOKUP($B41,AgeCalc!$C$3:$V$290,8,FALSE)</f>
        <v>0</v>
      </c>
      <c r="I41" s="19">
        <f>VLOOKUP($B41,AgeCalc!$C$3:$V$290,9,FALSE)</f>
        <v>0</v>
      </c>
      <c r="J41" s="19">
        <f>VLOOKUP($B41,AgeCalc!$C$3:$V$290,10,FALSE)</f>
        <v>0</v>
      </c>
      <c r="K41" s="19">
        <f>VLOOKUP($B41,AgeCalc!$C$3:$V$290,11,FALSE)</f>
        <v>0</v>
      </c>
      <c r="L41" s="19">
        <f>VLOOKUP($B41,AgeCalc!$C$3:$V$290,12,FALSE)</f>
        <v>0</v>
      </c>
      <c r="M41" s="19">
        <f>VLOOKUP($B41,AgeCalc!$C$3:$V$290,13,FALSE)</f>
        <v>44</v>
      </c>
      <c r="N41" s="19">
        <f>VLOOKUP($B41,AgeCalc!$C$3:$V$290,14,FALSE)</f>
        <v>0</v>
      </c>
      <c r="O41" s="20">
        <f>VLOOKUP($B41,AgeCalc!$C$3:$V$290,15,FALSE)</f>
        <v>0</v>
      </c>
      <c r="P41" s="19">
        <f>VLOOKUP($B41,AgeCalc!$C$3:$V$290,16,FALSE)</f>
        <v>0</v>
      </c>
      <c r="Q41" s="19">
        <f>VLOOKUP($B41,AgeCalc!$C$3:$V$290,17,FALSE)</f>
        <v>0</v>
      </c>
      <c r="R41" s="19">
        <f>VLOOKUP($B41,AgeCalc!$C$3:$V$290,18,FALSE)</f>
        <v>0</v>
      </c>
      <c r="T41" s="4">
        <f t="shared" si="7"/>
        <v>44</v>
      </c>
      <c r="U41" s="54">
        <f t="shared" si="8"/>
        <v>44</v>
      </c>
      <c r="V41" s="5">
        <v>39</v>
      </c>
      <c r="W41">
        <f t="shared" si="2"/>
        <v>10</v>
      </c>
      <c r="X41" s="19">
        <f t="shared" si="3"/>
        <v>10</v>
      </c>
      <c r="Y41" s="7">
        <f t="shared" si="4"/>
        <v>0</v>
      </c>
      <c r="Z41" s="7">
        <f t="shared" si="5"/>
        <v>7</v>
      </c>
      <c r="AA41" s="40">
        <f t="shared" si="6"/>
        <v>7</v>
      </c>
      <c r="AB41" s="3">
        <v>0</v>
      </c>
    </row>
    <row r="42" spans="1:28" ht="14.1" customHeight="1">
      <c r="A42" s="5">
        <v>40</v>
      </c>
      <c r="B42" s="7" t="s">
        <v>1157</v>
      </c>
      <c r="C42" s="19" t="str">
        <f>VLOOKUP($B42,AgeCalc!$C$3:$V$290,7,FALSE)</f>
        <v>16 - 34</v>
      </c>
      <c r="D42" s="53"/>
      <c r="E42" s="44"/>
      <c r="F42" s="6"/>
      <c r="G42" s="18"/>
      <c r="H42" s="19">
        <f>VLOOKUP($B42,AgeCalc!$C$3:$V$290,8,FALSE)</f>
        <v>0</v>
      </c>
      <c r="I42" s="19">
        <f>VLOOKUP($B42,AgeCalc!$C$3:$V$290,9,FALSE)</f>
        <v>0</v>
      </c>
      <c r="J42" s="19">
        <f>VLOOKUP($B42,AgeCalc!$C$3:$V$290,10,FALSE)</f>
        <v>0</v>
      </c>
      <c r="K42" s="19">
        <f>VLOOKUP($B42,AgeCalc!$C$3:$V$290,11,FALSE)</f>
        <v>0</v>
      </c>
      <c r="L42" s="19">
        <f>VLOOKUP($B42,AgeCalc!$C$3:$V$290,12,FALSE)</f>
        <v>0</v>
      </c>
      <c r="M42" s="19">
        <f>VLOOKUP($B42,AgeCalc!$C$3:$V$290,13,FALSE)</f>
        <v>0</v>
      </c>
      <c r="N42" s="19">
        <f>VLOOKUP($B42,AgeCalc!$C$3:$V$290,14,FALSE)</f>
        <v>0</v>
      </c>
      <c r="O42" s="20">
        <f>VLOOKUP($B42,AgeCalc!$C$3:$V$290,15,FALSE)</f>
        <v>0</v>
      </c>
      <c r="P42" s="19">
        <f>VLOOKUP($B42,AgeCalc!$C$3:$V$290,16,FALSE)</f>
        <v>0</v>
      </c>
      <c r="Q42" s="19">
        <f>VLOOKUP($B42,AgeCalc!$C$3:$V$290,17,FALSE)</f>
        <v>0</v>
      </c>
      <c r="R42" s="19">
        <f>VLOOKUP($B42,AgeCalc!$C$3:$V$290,18,FALSE)</f>
        <v>41</v>
      </c>
      <c r="T42" s="4">
        <f t="shared" si="7"/>
        <v>41</v>
      </c>
      <c r="U42" s="54">
        <f t="shared" si="8"/>
        <v>41</v>
      </c>
      <c r="V42" s="5">
        <v>40</v>
      </c>
      <c r="W42">
        <f t="shared" si="2"/>
        <v>10</v>
      </c>
      <c r="X42" s="19">
        <f t="shared" si="3"/>
        <v>10</v>
      </c>
      <c r="Y42" s="7">
        <f t="shared" si="4"/>
        <v>0</v>
      </c>
      <c r="Z42" s="7">
        <f t="shared" si="5"/>
        <v>7</v>
      </c>
      <c r="AA42" s="40">
        <f t="shared" si="6"/>
        <v>6</v>
      </c>
      <c r="AB42" s="3">
        <v>0</v>
      </c>
    </row>
    <row r="43" spans="1:28" ht="14.1" customHeight="1">
      <c r="A43" s="5">
        <v>41</v>
      </c>
      <c r="B43" s="7" t="s">
        <v>135</v>
      </c>
      <c r="C43" s="19" t="str">
        <f>VLOOKUP($B43,AgeCalc!$C$3:$V$290,7,FALSE)</f>
        <v>45 - 49</v>
      </c>
      <c r="D43" s="53"/>
      <c r="E43" s="44"/>
      <c r="F43" s="6"/>
      <c r="G43" s="18">
        <v>40</v>
      </c>
      <c r="H43" s="19">
        <f>VLOOKUP($B43,AgeCalc!$C$3:$V$290,8,FALSE)</f>
        <v>0</v>
      </c>
      <c r="I43" s="19">
        <f>VLOOKUP($B43,AgeCalc!$C$3:$V$290,9,FALSE)</f>
        <v>0</v>
      </c>
      <c r="J43" s="19">
        <f>VLOOKUP($B43,AgeCalc!$C$3:$V$290,10,FALSE)</f>
        <v>0</v>
      </c>
      <c r="K43" s="19">
        <f>VLOOKUP($B43,AgeCalc!$C$3:$V$290,11,FALSE)</f>
        <v>0</v>
      </c>
      <c r="L43" s="19">
        <f>VLOOKUP($B43,AgeCalc!$C$3:$V$290,12,FALSE)</f>
        <v>0</v>
      </c>
      <c r="M43" s="19">
        <f>VLOOKUP($B43,AgeCalc!$C$3:$V$290,13,FALSE)</f>
        <v>0</v>
      </c>
      <c r="N43" s="19">
        <f>VLOOKUP($B43,AgeCalc!$C$3:$V$290,14,FALSE)</f>
        <v>0</v>
      </c>
      <c r="O43" s="20">
        <f>VLOOKUP($B43,AgeCalc!$C$3:$V$290,15,FALSE)</f>
        <v>0</v>
      </c>
      <c r="P43" s="19">
        <f>VLOOKUP($B43,AgeCalc!$C$3:$V$290,16,FALSE)</f>
        <v>0</v>
      </c>
      <c r="Q43" s="19">
        <f>VLOOKUP($B43,AgeCalc!$C$3:$V$290,17,FALSE)</f>
        <v>0</v>
      </c>
      <c r="R43" s="19">
        <f>VLOOKUP($B43,AgeCalc!$C$3:$V$290,18,FALSE)</f>
        <v>0</v>
      </c>
      <c r="T43" s="4">
        <f t="shared" si="7"/>
        <v>40</v>
      </c>
      <c r="U43" s="54">
        <f t="shared" si="8"/>
        <v>40</v>
      </c>
      <c r="V43" s="5">
        <v>41</v>
      </c>
      <c r="W43">
        <f t="shared" si="2"/>
        <v>11</v>
      </c>
      <c r="X43" s="19">
        <f t="shared" si="3"/>
        <v>10</v>
      </c>
      <c r="Y43" s="7">
        <f t="shared" si="4"/>
        <v>1</v>
      </c>
      <c r="Z43" s="7">
        <f t="shared" si="5"/>
        <v>7</v>
      </c>
      <c r="AA43" s="40">
        <f t="shared" si="6"/>
        <v>0</v>
      </c>
      <c r="AB43" s="3">
        <v>0</v>
      </c>
    </row>
    <row r="44" spans="1:28" ht="14.1" customHeight="1">
      <c r="A44" s="5">
        <v>42</v>
      </c>
      <c r="B44" s="7" t="s">
        <v>302</v>
      </c>
      <c r="C44" s="19" t="str">
        <f>VLOOKUP($B44,AgeCalc!$C$3:$V$290,7,FALSE)</f>
        <v>45 - 49</v>
      </c>
      <c r="D44" s="53"/>
      <c r="E44" s="44"/>
      <c r="F44" s="6"/>
      <c r="G44" s="18">
        <v>40</v>
      </c>
      <c r="H44" s="19">
        <f>VLOOKUP($B44,AgeCalc!$C$3:$V$290,8,FALSE)</f>
        <v>0</v>
      </c>
      <c r="I44" s="19">
        <f>VLOOKUP($B44,AgeCalc!$C$3:$V$290,9,FALSE)</f>
        <v>0</v>
      </c>
      <c r="J44" s="19">
        <f>VLOOKUP($B44,AgeCalc!$C$3:$V$290,10,FALSE)</f>
        <v>0</v>
      </c>
      <c r="K44" s="19">
        <f>VLOOKUP($B44,AgeCalc!$C$3:$V$290,11,FALSE)</f>
        <v>0</v>
      </c>
      <c r="L44" s="19">
        <f>VLOOKUP($B44,AgeCalc!$C$3:$V$290,12,FALSE)</f>
        <v>0</v>
      </c>
      <c r="M44" s="19">
        <f>VLOOKUP($B44,AgeCalc!$C$3:$V$290,13,FALSE)</f>
        <v>0</v>
      </c>
      <c r="N44" s="19">
        <f>VLOOKUP($B44,AgeCalc!$C$3:$V$290,14,FALSE)</f>
        <v>0</v>
      </c>
      <c r="O44" s="20">
        <f>VLOOKUP($B44,AgeCalc!$C$3:$V$290,15,FALSE)</f>
        <v>0</v>
      </c>
      <c r="P44" s="19">
        <f>VLOOKUP($B44,AgeCalc!$C$3:$V$290,16,FALSE)</f>
        <v>0</v>
      </c>
      <c r="Q44" s="19">
        <f>VLOOKUP($B44,AgeCalc!$C$3:$V$290,17,FALSE)</f>
        <v>0</v>
      </c>
      <c r="R44" s="19">
        <f>VLOOKUP($B44,AgeCalc!$C$3:$V$290,18,FALSE)</f>
        <v>0</v>
      </c>
      <c r="T44" s="4">
        <f t="shared" si="7"/>
        <v>40</v>
      </c>
      <c r="U44" s="54">
        <f t="shared" si="8"/>
        <v>40</v>
      </c>
      <c r="V44" s="5">
        <v>42</v>
      </c>
      <c r="W44">
        <f t="shared" si="2"/>
        <v>11</v>
      </c>
      <c r="X44" s="19">
        <f t="shared" si="3"/>
        <v>10</v>
      </c>
      <c r="Y44" s="7">
        <f t="shared" si="4"/>
        <v>1</v>
      </c>
      <c r="Z44" s="7">
        <f t="shared" si="5"/>
        <v>7</v>
      </c>
      <c r="AA44" s="40">
        <f t="shared" si="6"/>
        <v>0</v>
      </c>
      <c r="AB44" s="3">
        <v>0</v>
      </c>
    </row>
    <row r="45" spans="1:28" ht="14.1" customHeight="1">
      <c r="A45" s="5">
        <v>43</v>
      </c>
      <c r="B45" s="7" t="s">
        <v>1158</v>
      </c>
      <c r="C45" s="19" t="str">
        <f>VLOOKUP($B45,AgeCalc!$C$3:$V$290,7,FALSE)</f>
        <v>45 - 49</v>
      </c>
      <c r="D45" s="53"/>
      <c r="E45" s="44"/>
      <c r="F45" s="6"/>
      <c r="G45" s="18"/>
      <c r="H45" s="19">
        <f>VLOOKUP($B45,AgeCalc!$C$3:$V$290,8,FALSE)</f>
        <v>0</v>
      </c>
      <c r="I45" s="19">
        <f>VLOOKUP($B45,AgeCalc!$C$3:$V$290,9,FALSE)</f>
        <v>0</v>
      </c>
      <c r="J45" s="19">
        <f>VLOOKUP($B45,AgeCalc!$C$3:$V$290,10,FALSE)</f>
        <v>0</v>
      </c>
      <c r="K45" s="19">
        <f>VLOOKUP($B45,AgeCalc!$C$3:$V$290,11,FALSE)</f>
        <v>0</v>
      </c>
      <c r="L45" s="19">
        <f>VLOOKUP($B45,AgeCalc!$C$3:$V$290,12,FALSE)</f>
        <v>0</v>
      </c>
      <c r="M45" s="19">
        <f>VLOOKUP($B45,AgeCalc!$C$3:$V$290,13,FALSE)</f>
        <v>0</v>
      </c>
      <c r="N45" s="19">
        <f>VLOOKUP($B45,AgeCalc!$C$3:$V$290,14,FALSE)</f>
        <v>0</v>
      </c>
      <c r="O45" s="20">
        <f>VLOOKUP($B45,AgeCalc!$C$3:$V$290,15,FALSE)</f>
        <v>0</v>
      </c>
      <c r="P45" s="19">
        <f>VLOOKUP($B45,AgeCalc!$C$3:$V$290,16,FALSE)</f>
        <v>0</v>
      </c>
      <c r="Q45" s="19">
        <f>VLOOKUP($B45,AgeCalc!$C$3:$V$290,17,FALSE)</f>
        <v>0</v>
      </c>
      <c r="R45" s="19">
        <f>VLOOKUP($B45,AgeCalc!$C$3:$V$290,18,FALSE)</f>
        <v>40</v>
      </c>
      <c r="T45" s="4">
        <f t="shared" si="7"/>
        <v>40</v>
      </c>
      <c r="U45" s="54">
        <f t="shared" si="8"/>
        <v>40</v>
      </c>
      <c r="V45" s="5">
        <v>43</v>
      </c>
      <c r="W45">
        <f t="shared" si="2"/>
        <v>10</v>
      </c>
      <c r="X45" s="19">
        <f t="shared" si="3"/>
        <v>10</v>
      </c>
      <c r="Y45" s="7">
        <f t="shared" si="4"/>
        <v>0</v>
      </c>
      <c r="Z45" s="7">
        <f t="shared" si="5"/>
        <v>7</v>
      </c>
      <c r="AA45" s="40">
        <f t="shared" si="6"/>
        <v>6</v>
      </c>
      <c r="AB45" s="3">
        <v>0</v>
      </c>
    </row>
    <row r="46" spans="1:28" ht="14.1" customHeight="1">
      <c r="A46" s="5">
        <v>44</v>
      </c>
      <c r="B46" s="7" t="s">
        <v>795</v>
      </c>
      <c r="C46" s="19" t="str">
        <f>VLOOKUP($B46,AgeCalc!$C$3:$V$290,7,FALSE)</f>
        <v>40 - 44</v>
      </c>
      <c r="D46" s="53"/>
      <c r="E46" s="44"/>
      <c r="F46" s="6"/>
      <c r="G46" s="6"/>
      <c r="H46" s="19">
        <f>VLOOKUP($B46,AgeCalc!$C$3:$V$290,8,FALSE)</f>
        <v>37</v>
      </c>
      <c r="I46" s="19">
        <f>VLOOKUP($B46,AgeCalc!$C$3:$V$290,9,FALSE)</f>
        <v>0</v>
      </c>
      <c r="J46" s="19">
        <f>VLOOKUP($B46,AgeCalc!$C$3:$V$290,10,FALSE)</f>
        <v>0</v>
      </c>
      <c r="K46" s="19">
        <f>VLOOKUP($B46,AgeCalc!$C$3:$V$290,11,FALSE)</f>
        <v>0</v>
      </c>
      <c r="L46" s="19">
        <f>VLOOKUP($B46,AgeCalc!$C$3:$V$290,12,FALSE)</f>
        <v>0</v>
      </c>
      <c r="M46" s="19">
        <f>VLOOKUP($B46,AgeCalc!$C$3:$V$290,13,FALSE)</f>
        <v>0</v>
      </c>
      <c r="N46" s="19">
        <f>VLOOKUP($B46,AgeCalc!$C$3:$V$290,14,FALSE)</f>
        <v>0</v>
      </c>
      <c r="O46" s="20">
        <f>VLOOKUP($B46,AgeCalc!$C$3:$V$290,15,FALSE)</f>
        <v>0</v>
      </c>
      <c r="P46" s="19">
        <f>VLOOKUP($B46,AgeCalc!$C$3:$V$290,16,FALSE)</f>
        <v>0</v>
      </c>
      <c r="Q46" s="19">
        <f>VLOOKUP($B46,AgeCalc!$C$3:$V$290,17,FALSE)</f>
        <v>0</v>
      </c>
      <c r="R46" s="19">
        <f>VLOOKUP($B46,AgeCalc!$C$3:$V$290,18,FALSE)</f>
        <v>0</v>
      </c>
      <c r="T46" s="4">
        <f t="shared" si="7"/>
        <v>37</v>
      </c>
      <c r="U46" s="54">
        <f t="shared" si="8"/>
        <v>37</v>
      </c>
      <c r="V46" s="5">
        <v>44</v>
      </c>
      <c r="W46">
        <f t="shared" si="2"/>
        <v>10</v>
      </c>
      <c r="X46" s="19">
        <f t="shared" si="3"/>
        <v>10</v>
      </c>
      <c r="Y46" s="7">
        <f t="shared" si="4"/>
        <v>0</v>
      </c>
      <c r="Z46" s="7">
        <f t="shared" si="5"/>
        <v>7</v>
      </c>
      <c r="AA46" s="40">
        <f t="shared" si="6"/>
        <v>6</v>
      </c>
      <c r="AB46" s="3">
        <v>0</v>
      </c>
    </row>
    <row r="47" spans="1:28" ht="14.1" customHeight="1">
      <c r="A47" s="5">
        <v>45</v>
      </c>
      <c r="B47" s="7" t="s">
        <v>297</v>
      </c>
      <c r="C47" s="19" t="str">
        <f>VLOOKUP($B47,AgeCalc!$C$3:$V$290,7,FALSE)</f>
        <v>65+</v>
      </c>
      <c r="D47" s="53"/>
      <c r="E47" s="44"/>
      <c r="F47" s="6"/>
      <c r="G47" s="18"/>
      <c r="H47" s="19">
        <f>VLOOKUP($B47,AgeCalc!$C$3:$V$290,8,FALSE)</f>
        <v>0</v>
      </c>
      <c r="I47" s="19">
        <f>VLOOKUP($B47,AgeCalc!$C$3:$V$290,9,FALSE)</f>
        <v>0</v>
      </c>
      <c r="J47" s="19">
        <f>VLOOKUP($B47,AgeCalc!$C$3:$V$290,10,FALSE)</f>
        <v>0</v>
      </c>
      <c r="K47" s="19">
        <f>VLOOKUP($B47,AgeCalc!$C$3:$V$290,11,FALSE)</f>
        <v>0</v>
      </c>
      <c r="L47" s="19">
        <f>VLOOKUP($B47,AgeCalc!$C$3:$V$290,12,FALSE)</f>
        <v>0</v>
      </c>
      <c r="M47" s="19">
        <f>VLOOKUP($B47,AgeCalc!$C$3:$V$290,13,FALSE)</f>
        <v>0</v>
      </c>
      <c r="N47" s="19">
        <f>VLOOKUP($B47,AgeCalc!$C$3:$V$290,14,FALSE)</f>
        <v>0</v>
      </c>
      <c r="O47" s="20">
        <f>VLOOKUP($B47,AgeCalc!$C$3:$V$290,15,FALSE)</f>
        <v>37</v>
      </c>
      <c r="P47" s="19">
        <f>VLOOKUP($B47,AgeCalc!$C$3:$V$290,16,FALSE)</f>
        <v>0</v>
      </c>
      <c r="Q47" s="19">
        <f>VLOOKUP($B47,AgeCalc!$C$3:$V$290,17,FALSE)</f>
        <v>0</v>
      </c>
      <c r="R47" s="19">
        <f>VLOOKUP($B47,AgeCalc!$C$3:$V$290,18,FALSE)</f>
        <v>0</v>
      </c>
      <c r="T47" s="4">
        <f t="shared" si="7"/>
        <v>37</v>
      </c>
      <c r="U47" s="54">
        <f t="shared" si="8"/>
        <v>37</v>
      </c>
      <c r="V47" s="5">
        <v>45</v>
      </c>
      <c r="W47">
        <f t="shared" si="2"/>
        <v>10</v>
      </c>
      <c r="X47" s="19">
        <f t="shared" si="3"/>
        <v>10</v>
      </c>
      <c r="Y47" s="7">
        <f t="shared" si="4"/>
        <v>0</v>
      </c>
      <c r="Z47" s="7">
        <f t="shared" si="5"/>
        <v>7</v>
      </c>
      <c r="AA47" s="40">
        <f t="shared" si="6"/>
        <v>6</v>
      </c>
      <c r="AB47" s="3">
        <v>0</v>
      </c>
    </row>
    <row r="48" spans="1:28" ht="14.1" customHeight="1">
      <c r="A48" s="5">
        <v>46</v>
      </c>
      <c r="B48" s="7" t="s">
        <v>461</v>
      </c>
      <c r="C48" s="19" t="str">
        <f>VLOOKUP($B48,AgeCalc!$C$3:$V$290,7,FALSE)</f>
        <v>45 - 49</v>
      </c>
      <c r="D48" s="53"/>
      <c r="E48" s="44"/>
      <c r="F48" s="6"/>
      <c r="G48" s="18"/>
      <c r="H48" s="19">
        <f>VLOOKUP($B48,AgeCalc!$C$3:$V$290,8,FALSE)</f>
        <v>0</v>
      </c>
      <c r="I48" s="19">
        <f>VLOOKUP($B48,AgeCalc!$C$3:$V$290,9,FALSE)</f>
        <v>0</v>
      </c>
      <c r="J48" s="19">
        <f>VLOOKUP($B48,AgeCalc!$C$3:$V$290,10,FALSE)</f>
        <v>0</v>
      </c>
      <c r="K48" s="19">
        <f>VLOOKUP($B48,AgeCalc!$C$3:$V$290,11,FALSE)</f>
        <v>0</v>
      </c>
      <c r="L48" s="19">
        <f>VLOOKUP($B48,AgeCalc!$C$3:$V$290,12,FALSE)</f>
        <v>0</v>
      </c>
      <c r="M48" s="19">
        <f>VLOOKUP($B48,AgeCalc!$C$3:$V$290,13,FALSE)</f>
        <v>0</v>
      </c>
      <c r="N48" s="19">
        <f>VLOOKUP($B48,AgeCalc!$C$3:$V$290,14,FALSE)</f>
        <v>0</v>
      </c>
      <c r="O48" s="20">
        <f>VLOOKUP($B48,AgeCalc!$C$3:$V$290,15,FALSE)</f>
        <v>0</v>
      </c>
      <c r="P48" s="19">
        <f>VLOOKUP($B48,AgeCalc!$C$3:$V$290,16,FALSE)</f>
        <v>0</v>
      </c>
      <c r="Q48" s="19">
        <f>VLOOKUP($B48,AgeCalc!$C$3:$V$290,17,FALSE)</f>
        <v>37</v>
      </c>
      <c r="R48" s="19">
        <f>VLOOKUP($B48,AgeCalc!$C$3:$V$290,18,FALSE)</f>
        <v>0</v>
      </c>
      <c r="T48" s="4">
        <f t="shared" si="7"/>
        <v>37</v>
      </c>
      <c r="U48" s="54">
        <f t="shared" si="8"/>
        <v>37</v>
      </c>
      <c r="V48" s="5">
        <v>46</v>
      </c>
      <c r="W48">
        <f t="shared" si="2"/>
        <v>10</v>
      </c>
      <c r="X48" s="19">
        <f t="shared" si="3"/>
        <v>10</v>
      </c>
      <c r="Y48" s="7">
        <f t="shared" si="4"/>
        <v>0</v>
      </c>
      <c r="Z48" s="7">
        <f t="shared" si="5"/>
        <v>7</v>
      </c>
      <c r="AA48" s="40">
        <f t="shared" si="6"/>
        <v>6</v>
      </c>
      <c r="AB48" s="3">
        <v>0</v>
      </c>
    </row>
    <row r="49" spans="1:28" ht="14.1" customHeight="1">
      <c r="A49" s="5">
        <v>47</v>
      </c>
      <c r="B49" s="7" t="s">
        <v>787</v>
      </c>
      <c r="C49" s="19" t="str">
        <f>VLOOKUP($B49,AgeCalc!$C$3:$V$290,7,FALSE)</f>
        <v>16 - 34</v>
      </c>
      <c r="D49" s="53"/>
      <c r="E49" s="44"/>
      <c r="F49" s="6"/>
      <c r="G49" s="18"/>
      <c r="H49" s="19">
        <f>VLOOKUP($B49,AgeCalc!$C$3:$V$290,8,FALSE)</f>
        <v>0</v>
      </c>
      <c r="I49" s="19">
        <f>VLOOKUP($B49,AgeCalc!$C$3:$V$290,9,FALSE)</f>
        <v>0</v>
      </c>
      <c r="J49" s="19">
        <f>VLOOKUP($B49,AgeCalc!$C$3:$V$290,10,FALSE)</f>
        <v>0</v>
      </c>
      <c r="K49" s="19">
        <f>VLOOKUP($B49,AgeCalc!$C$3:$V$290,11,FALSE)</f>
        <v>0</v>
      </c>
      <c r="L49" s="19">
        <f>VLOOKUP($B49,AgeCalc!$C$3:$V$290,12,FALSE)</f>
        <v>0</v>
      </c>
      <c r="M49" s="19">
        <f>VLOOKUP($B49,AgeCalc!$C$3:$V$290,13,FALSE)</f>
        <v>36</v>
      </c>
      <c r="N49" s="19">
        <f>VLOOKUP($B49,AgeCalc!$C$3:$V$290,14,FALSE)</f>
        <v>0</v>
      </c>
      <c r="O49" s="20">
        <f>VLOOKUP($B49,AgeCalc!$C$3:$V$290,15,FALSE)</f>
        <v>0</v>
      </c>
      <c r="P49" s="19">
        <f>VLOOKUP($B49,AgeCalc!$C$3:$V$290,16,FALSE)</f>
        <v>0</v>
      </c>
      <c r="Q49" s="19">
        <f>VLOOKUP($B49,AgeCalc!$C$3:$V$290,17,FALSE)</f>
        <v>0</v>
      </c>
      <c r="R49" s="19">
        <f>VLOOKUP($B49,AgeCalc!$C$3:$V$290,18,FALSE)</f>
        <v>0</v>
      </c>
      <c r="T49" s="4">
        <f t="shared" si="7"/>
        <v>36</v>
      </c>
      <c r="U49" s="54">
        <f t="shared" si="8"/>
        <v>36</v>
      </c>
      <c r="V49" s="5">
        <v>47</v>
      </c>
      <c r="W49">
        <f t="shared" si="2"/>
        <v>10</v>
      </c>
      <c r="X49" s="19">
        <f t="shared" si="3"/>
        <v>10</v>
      </c>
      <c r="Y49" s="7">
        <f t="shared" si="4"/>
        <v>0</v>
      </c>
      <c r="Z49" s="7">
        <f t="shared" si="5"/>
        <v>7</v>
      </c>
      <c r="AA49" s="40">
        <f t="shared" si="6"/>
        <v>6</v>
      </c>
      <c r="AB49" s="3">
        <v>0</v>
      </c>
    </row>
    <row r="50" spans="1:28" ht="14.1" customHeight="1">
      <c r="A50" s="5">
        <v>48</v>
      </c>
      <c r="B50" s="7" t="s">
        <v>1134</v>
      </c>
      <c r="C50" s="19" t="str">
        <f>VLOOKUP($B50,AgeCalc!$C$3:$V$290,7,FALSE)</f>
        <v>45 - 49</v>
      </c>
      <c r="D50" s="53"/>
      <c r="E50" s="44"/>
      <c r="F50" s="6"/>
      <c r="G50" s="18"/>
      <c r="H50" s="19">
        <f>VLOOKUP($B50,AgeCalc!$C$3:$V$290,8,FALSE)</f>
        <v>0</v>
      </c>
      <c r="I50" s="19">
        <f>VLOOKUP($B50,AgeCalc!$C$3:$V$290,9,FALSE)</f>
        <v>0</v>
      </c>
      <c r="J50" s="19">
        <f>VLOOKUP($B50,AgeCalc!$C$3:$V$290,10,FALSE)</f>
        <v>0</v>
      </c>
      <c r="K50" s="19">
        <f>VLOOKUP($B50,AgeCalc!$C$3:$V$290,11,FALSE)</f>
        <v>0</v>
      </c>
      <c r="L50" s="19">
        <f>VLOOKUP($B50,AgeCalc!$C$3:$V$290,12,FALSE)</f>
        <v>0</v>
      </c>
      <c r="M50" s="19">
        <f>VLOOKUP($B50,AgeCalc!$C$3:$V$290,13,FALSE)</f>
        <v>0</v>
      </c>
      <c r="N50" s="19">
        <f>VLOOKUP($B50,AgeCalc!$C$3:$V$290,14,FALSE)</f>
        <v>0</v>
      </c>
      <c r="O50" s="20">
        <f>VLOOKUP($B50,AgeCalc!$C$3:$V$290,15,FALSE)</f>
        <v>0</v>
      </c>
      <c r="P50" s="19">
        <f>VLOOKUP($B50,AgeCalc!$C$3:$V$290,16,FALSE)</f>
        <v>0</v>
      </c>
      <c r="Q50" s="19">
        <f>VLOOKUP($B50,AgeCalc!$C$3:$V$290,17,FALSE)</f>
        <v>34</v>
      </c>
      <c r="R50" s="19">
        <f>VLOOKUP($B50,AgeCalc!$C$3:$V$290,18,FALSE)</f>
        <v>0</v>
      </c>
      <c r="T50" s="4">
        <f t="shared" si="7"/>
        <v>34</v>
      </c>
      <c r="U50" s="54">
        <f t="shared" si="8"/>
        <v>34</v>
      </c>
      <c r="V50" s="5">
        <v>48</v>
      </c>
      <c r="W50">
        <f t="shared" si="2"/>
        <v>10</v>
      </c>
      <c r="X50" s="19">
        <f t="shared" si="3"/>
        <v>10</v>
      </c>
      <c r="Y50" s="7">
        <f t="shared" si="4"/>
        <v>0</v>
      </c>
      <c r="Z50" s="7">
        <f t="shared" si="5"/>
        <v>7</v>
      </c>
      <c r="AA50" s="40">
        <f t="shared" si="6"/>
        <v>5</v>
      </c>
      <c r="AB50" s="3">
        <v>0</v>
      </c>
    </row>
    <row r="51" spans="1:28" ht="14.1" customHeight="1">
      <c r="A51" s="5">
        <v>49</v>
      </c>
      <c r="B51" s="7" t="s">
        <v>994</v>
      </c>
      <c r="C51" s="19" t="str">
        <f>VLOOKUP($B51,AgeCalc!$C$3:$V$290,7,FALSE)</f>
        <v>35 - 39</v>
      </c>
      <c r="D51" s="53"/>
      <c r="E51" s="8"/>
      <c r="F51" s="8"/>
      <c r="G51" s="8"/>
      <c r="H51" s="19">
        <f>VLOOKUP($B51,AgeCalc!$C$3:$V$290,8,FALSE)</f>
        <v>0</v>
      </c>
      <c r="I51" s="19">
        <f>VLOOKUP($B51,AgeCalc!$C$3:$V$290,9,FALSE)</f>
        <v>0</v>
      </c>
      <c r="J51" s="19">
        <f>VLOOKUP($B51,AgeCalc!$C$3:$V$290,10,FALSE)</f>
        <v>0</v>
      </c>
      <c r="K51" s="19">
        <f>VLOOKUP($B51,AgeCalc!$C$3:$V$290,11,FALSE)</f>
        <v>0</v>
      </c>
      <c r="L51" s="19">
        <f>VLOOKUP($B51,AgeCalc!$C$3:$V$290,12,FALSE)</f>
        <v>0</v>
      </c>
      <c r="M51" s="19">
        <f>VLOOKUP($B51,AgeCalc!$C$3:$V$290,13,FALSE)</f>
        <v>32</v>
      </c>
      <c r="N51" s="19">
        <f>VLOOKUP($B51,AgeCalc!$C$3:$V$290,14,FALSE)</f>
        <v>0</v>
      </c>
      <c r="O51" s="20">
        <f>VLOOKUP($B51,AgeCalc!$C$3:$V$290,15,FALSE)</f>
        <v>0</v>
      </c>
      <c r="P51" s="19">
        <f>VLOOKUP($B51,AgeCalc!$C$3:$V$290,16,FALSE)</f>
        <v>0</v>
      </c>
      <c r="Q51" s="19">
        <f>VLOOKUP($B51,AgeCalc!$C$3:$V$290,17,FALSE)</f>
        <v>0</v>
      </c>
      <c r="R51" s="19">
        <f>VLOOKUP($B51,AgeCalc!$C$3:$V$290,18,FALSE)</f>
        <v>0</v>
      </c>
      <c r="T51" s="4">
        <f t="shared" si="7"/>
        <v>32</v>
      </c>
      <c r="U51" s="54">
        <f t="shared" si="8"/>
        <v>32</v>
      </c>
      <c r="V51" s="5">
        <v>49</v>
      </c>
      <c r="W51">
        <f t="shared" si="2"/>
        <v>10</v>
      </c>
      <c r="X51" s="19">
        <f t="shared" si="3"/>
        <v>10</v>
      </c>
      <c r="Y51" s="7">
        <f t="shared" si="4"/>
        <v>0</v>
      </c>
      <c r="Z51" s="7">
        <f t="shared" si="5"/>
        <v>7</v>
      </c>
      <c r="AA51" s="40">
        <f t="shared" si="6"/>
        <v>5</v>
      </c>
      <c r="AB51" s="3">
        <v>0</v>
      </c>
    </row>
    <row r="52" spans="1:28" ht="14.1" customHeight="1">
      <c r="A52" s="5">
        <v>50</v>
      </c>
      <c r="B52" s="7" t="s">
        <v>943</v>
      </c>
      <c r="C52" s="19" t="str">
        <f>VLOOKUP($B52,AgeCalc!$C$3:$V$290,7,FALSE)</f>
        <v>16 - 34</v>
      </c>
      <c r="D52" s="53"/>
      <c r="E52" s="8"/>
      <c r="F52" s="8"/>
      <c r="G52" s="8"/>
      <c r="H52" s="19">
        <f>VLOOKUP($B52,AgeCalc!$C$3:$V$290,8,FALSE)</f>
        <v>25</v>
      </c>
      <c r="I52" s="19">
        <f>VLOOKUP($B52,AgeCalc!$C$3:$V$290,9,FALSE)</f>
        <v>0</v>
      </c>
      <c r="J52" s="19">
        <f>VLOOKUP($B52,AgeCalc!$C$3:$V$290,10,FALSE)</f>
        <v>0</v>
      </c>
      <c r="K52" s="19">
        <f>VLOOKUP($B52,AgeCalc!$C$3:$V$290,11,FALSE)</f>
        <v>0</v>
      </c>
      <c r="L52" s="19">
        <f>VLOOKUP($B52,AgeCalc!$C$3:$V$290,12,FALSE)</f>
        <v>0</v>
      </c>
      <c r="M52" s="19">
        <f>VLOOKUP($B52,AgeCalc!$C$3:$V$290,13,FALSE)</f>
        <v>0</v>
      </c>
      <c r="N52" s="19">
        <f>VLOOKUP($B52,AgeCalc!$C$3:$V$290,14,FALSE)</f>
        <v>0</v>
      </c>
      <c r="O52" s="20">
        <f>VLOOKUP($B52,AgeCalc!$C$3:$V$290,15,FALSE)</f>
        <v>0</v>
      </c>
      <c r="P52" s="19">
        <f>VLOOKUP($B52,AgeCalc!$C$3:$V$290,16,FALSE)</f>
        <v>0</v>
      </c>
      <c r="Q52" s="19">
        <f>VLOOKUP($B52,AgeCalc!$C$3:$V$290,17,FALSE)</f>
        <v>0</v>
      </c>
      <c r="R52" s="19">
        <f>VLOOKUP($B52,AgeCalc!$C$3:$V$290,18,FALSE)</f>
        <v>0</v>
      </c>
      <c r="T52" s="4">
        <f t="shared" si="7"/>
        <v>25</v>
      </c>
      <c r="U52" s="54">
        <f t="shared" si="8"/>
        <v>25</v>
      </c>
      <c r="V52" s="5">
        <v>50</v>
      </c>
      <c r="W52">
        <f t="shared" si="2"/>
        <v>10</v>
      </c>
      <c r="X52" s="19">
        <f t="shared" si="3"/>
        <v>10</v>
      </c>
      <c r="Y52" s="7">
        <f t="shared" si="4"/>
        <v>0</v>
      </c>
      <c r="Z52" s="7">
        <f t="shared" si="5"/>
        <v>7</v>
      </c>
      <c r="AA52" s="40">
        <f t="shared" si="6"/>
        <v>4</v>
      </c>
      <c r="AB52" s="3">
        <v>0</v>
      </c>
    </row>
    <row r="53" spans="1:28" ht="14.1" customHeight="1">
      <c r="A53" s="5">
        <v>51</v>
      </c>
      <c r="B53" s="7" t="s">
        <v>875</v>
      </c>
      <c r="C53" s="19" t="str">
        <f>VLOOKUP($B53,AgeCalc!$C$3:$V$290,7,FALSE)</f>
        <v>40 - 44</v>
      </c>
      <c r="D53" s="53"/>
      <c r="E53" s="44"/>
      <c r="F53" s="6"/>
      <c r="G53" s="18"/>
      <c r="H53" s="19">
        <f>VLOOKUP($B53,AgeCalc!$C$3:$V$290,8,FALSE)</f>
        <v>0</v>
      </c>
      <c r="I53" s="19">
        <f>VLOOKUP($B53,AgeCalc!$C$3:$V$290,9,FALSE)</f>
        <v>0</v>
      </c>
      <c r="J53" s="19">
        <f>VLOOKUP($B53,AgeCalc!$C$3:$V$290,10,FALSE)</f>
        <v>0</v>
      </c>
      <c r="K53" s="19">
        <f>VLOOKUP($B53,AgeCalc!$C$3:$V$290,11,FALSE)</f>
        <v>0</v>
      </c>
      <c r="L53" s="19">
        <f>VLOOKUP($B53,AgeCalc!$C$3:$V$290,12,FALSE)</f>
        <v>0</v>
      </c>
      <c r="M53" s="19">
        <f>VLOOKUP($B53,AgeCalc!$C$3:$V$290,13,FALSE)</f>
        <v>0</v>
      </c>
      <c r="N53" s="19">
        <f>VLOOKUP($B53,AgeCalc!$C$3:$V$290,14,FALSE)</f>
        <v>0</v>
      </c>
      <c r="O53" s="20">
        <f>VLOOKUP($B53,AgeCalc!$C$3:$V$290,15,FALSE)</f>
        <v>0</v>
      </c>
      <c r="P53" s="19">
        <f>VLOOKUP($B53,AgeCalc!$C$3:$V$290,16,FALSE)</f>
        <v>0</v>
      </c>
      <c r="Q53" s="19">
        <f>VLOOKUP($B53,AgeCalc!$C$3:$V$290,17,FALSE)</f>
        <v>0</v>
      </c>
      <c r="R53" s="19">
        <f>VLOOKUP($B53,AgeCalc!$C$3:$V$290,18,FALSE)</f>
        <v>0</v>
      </c>
      <c r="T53" s="4">
        <f t="shared" si="7"/>
        <v>0</v>
      </c>
      <c r="U53" s="54">
        <f t="shared" si="8"/>
        <v>0</v>
      </c>
      <c r="V53" s="5">
        <v>51</v>
      </c>
      <c r="W53">
        <f t="shared" si="2"/>
        <v>10</v>
      </c>
      <c r="X53" s="19">
        <f t="shared" si="3"/>
        <v>10</v>
      </c>
      <c r="Y53" s="7">
        <f t="shared" si="4"/>
        <v>0</v>
      </c>
      <c r="Z53" s="7">
        <f t="shared" si="5"/>
        <v>7</v>
      </c>
      <c r="AA53" s="40">
        <f t="shared" si="6"/>
        <v>0</v>
      </c>
      <c r="AB53" s="3">
        <v>0</v>
      </c>
    </row>
    <row r="54" spans="1:28" ht="14.1" customHeight="1">
      <c r="A54" s="5">
        <v>52</v>
      </c>
      <c r="B54" s="7" t="s">
        <v>858</v>
      </c>
      <c r="C54" s="19" t="str">
        <f>VLOOKUP($B54,AgeCalc!$C$3:$V$290,7,FALSE)</f>
        <v>35 - 39</v>
      </c>
      <c r="D54" s="53"/>
      <c r="E54" s="44"/>
      <c r="F54" s="6"/>
      <c r="G54" s="18"/>
      <c r="H54" s="19">
        <f>VLOOKUP($B54,AgeCalc!$C$3:$V$290,8,FALSE)</f>
        <v>0</v>
      </c>
      <c r="I54" s="19">
        <f>VLOOKUP($B54,AgeCalc!$C$3:$V$290,9,FALSE)</f>
        <v>0</v>
      </c>
      <c r="J54" s="19">
        <f>VLOOKUP($B54,AgeCalc!$C$3:$V$290,10,FALSE)</f>
        <v>0</v>
      </c>
      <c r="K54" s="19">
        <f>VLOOKUP($B54,AgeCalc!$C$3:$V$290,11,FALSE)</f>
        <v>0</v>
      </c>
      <c r="L54" s="19">
        <f>VLOOKUP($B54,AgeCalc!$C$3:$V$290,12,FALSE)</f>
        <v>0</v>
      </c>
      <c r="M54" s="19">
        <f>VLOOKUP($B54,AgeCalc!$C$3:$V$290,13,FALSE)</f>
        <v>0</v>
      </c>
      <c r="N54" s="19">
        <f>VLOOKUP($B54,AgeCalc!$C$3:$V$290,14,FALSE)</f>
        <v>0</v>
      </c>
      <c r="O54" s="20">
        <f>VLOOKUP($B54,AgeCalc!$C$3:$V$290,15,FALSE)</f>
        <v>0</v>
      </c>
      <c r="P54" s="19">
        <f>VLOOKUP($B54,AgeCalc!$C$3:$V$290,16,FALSE)</f>
        <v>0</v>
      </c>
      <c r="Q54" s="19">
        <f>VLOOKUP($B54,AgeCalc!$C$3:$V$290,17,FALSE)</f>
        <v>0</v>
      </c>
      <c r="R54" s="19">
        <f>VLOOKUP($B54,AgeCalc!$C$3:$V$290,18,FALSE)</f>
        <v>0</v>
      </c>
      <c r="T54" s="4">
        <f t="shared" si="7"/>
        <v>0</v>
      </c>
      <c r="U54" s="54">
        <f t="shared" si="8"/>
        <v>0</v>
      </c>
      <c r="V54" s="5">
        <v>52</v>
      </c>
      <c r="W54">
        <f t="shared" si="2"/>
        <v>10</v>
      </c>
      <c r="X54" s="19">
        <f t="shared" si="3"/>
        <v>10</v>
      </c>
      <c r="Y54" s="7">
        <f t="shared" si="4"/>
        <v>0</v>
      </c>
      <c r="Z54" s="7">
        <f t="shared" si="5"/>
        <v>7</v>
      </c>
      <c r="AA54" s="40">
        <f t="shared" si="6"/>
        <v>0</v>
      </c>
      <c r="AB54" s="3">
        <v>0</v>
      </c>
    </row>
    <row r="55" spans="1:28" ht="14.1" customHeight="1">
      <c r="A55" s="5">
        <v>53</v>
      </c>
      <c r="B55" s="7" t="s">
        <v>896</v>
      </c>
      <c r="C55" s="19" t="str">
        <f>VLOOKUP($B55,AgeCalc!$C$3:$V$290,7,FALSE)</f>
        <v>50 - 54</v>
      </c>
      <c r="D55" s="53"/>
      <c r="E55" s="44"/>
      <c r="F55" s="6"/>
      <c r="G55" s="18"/>
      <c r="H55" s="19">
        <f>VLOOKUP($B55,AgeCalc!$C$3:$V$290,8,FALSE)</f>
        <v>0</v>
      </c>
      <c r="I55" s="19">
        <f>VLOOKUP($B55,AgeCalc!$C$3:$V$290,9,FALSE)</f>
        <v>0</v>
      </c>
      <c r="J55" s="19">
        <f>VLOOKUP($B55,AgeCalc!$C$3:$V$290,10,FALSE)</f>
        <v>0</v>
      </c>
      <c r="K55" s="19">
        <f>VLOOKUP($B55,AgeCalc!$C$3:$V$290,11,FALSE)</f>
        <v>0</v>
      </c>
      <c r="L55" s="19">
        <f>VLOOKUP($B55,AgeCalc!$C$3:$V$290,12,FALSE)</f>
        <v>0</v>
      </c>
      <c r="M55" s="19">
        <f>VLOOKUP($B55,AgeCalc!$C$3:$V$290,13,FALSE)</f>
        <v>0</v>
      </c>
      <c r="N55" s="19">
        <f>VLOOKUP($B55,AgeCalc!$C$3:$V$290,14,FALSE)</f>
        <v>0</v>
      </c>
      <c r="O55" s="20">
        <f>VLOOKUP($B55,AgeCalc!$C$3:$V$290,15,FALSE)</f>
        <v>0</v>
      </c>
      <c r="P55" s="19">
        <f>VLOOKUP($B55,AgeCalc!$C$3:$V$290,16,FALSE)</f>
        <v>0</v>
      </c>
      <c r="Q55" s="19">
        <f>VLOOKUP($B55,AgeCalc!$C$3:$V$290,17,FALSE)</f>
        <v>0</v>
      </c>
      <c r="R55" s="19">
        <f>VLOOKUP($B55,AgeCalc!$C$3:$V$290,18,FALSE)</f>
        <v>0</v>
      </c>
      <c r="T55" s="4">
        <f t="shared" si="7"/>
        <v>0</v>
      </c>
      <c r="U55" s="54">
        <f t="shared" si="8"/>
        <v>0</v>
      </c>
      <c r="V55" s="5">
        <v>53</v>
      </c>
      <c r="W55">
        <f t="shared" si="2"/>
        <v>10</v>
      </c>
      <c r="X55" s="19">
        <f t="shared" si="3"/>
        <v>10</v>
      </c>
      <c r="Y55" s="7">
        <f t="shared" si="4"/>
        <v>0</v>
      </c>
      <c r="Z55" s="7">
        <f t="shared" si="5"/>
        <v>7</v>
      </c>
      <c r="AA55" s="40">
        <f t="shared" si="6"/>
        <v>0</v>
      </c>
      <c r="AB55" s="3">
        <v>0</v>
      </c>
    </row>
    <row r="56" spans="1:28" ht="14.1" customHeight="1">
      <c r="A56" s="5">
        <v>54</v>
      </c>
      <c r="B56" s="7" t="s">
        <v>459</v>
      </c>
      <c r="C56" s="19" t="str">
        <f>VLOOKUP($B56,AgeCalc!$C$3:$V$290,7,FALSE)</f>
        <v>60 - 64</v>
      </c>
      <c r="D56" s="53"/>
      <c r="E56" s="44"/>
      <c r="F56" s="6"/>
      <c r="G56" s="18"/>
      <c r="H56" s="19">
        <f>VLOOKUP($B56,AgeCalc!$C$3:$V$290,8,FALSE)</f>
        <v>0</v>
      </c>
      <c r="I56" s="19">
        <f>VLOOKUP($B56,AgeCalc!$C$3:$V$290,9,FALSE)</f>
        <v>0</v>
      </c>
      <c r="J56" s="19">
        <f>VLOOKUP($B56,AgeCalc!$C$3:$V$290,10,FALSE)</f>
        <v>0</v>
      </c>
      <c r="K56" s="19">
        <f>VLOOKUP($B56,AgeCalc!$C$3:$V$290,11,FALSE)</f>
        <v>0</v>
      </c>
      <c r="L56" s="19">
        <f>VLOOKUP($B56,AgeCalc!$C$3:$V$290,12,FALSE)</f>
        <v>0</v>
      </c>
      <c r="M56" s="19">
        <f>VLOOKUP($B56,AgeCalc!$C$3:$V$290,13,FALSE)</f>
        <v>0</v>
      </c>
      <c r="N56" s="19">
        <f>VLOOKUP($B56,AgeCalc!$C$3:$V$290,14,FALSE)</f>
        <v>0</v>
      </c>
      <c r="O56" s="20">
        <f>VLOOKUP($B56,AgeCalc!$C$3:$V$290,15,FALSE)</f>
        <v>0</v>
      </c>
      <c r="P56" s="19">
        <f>VLOOKUP($B56,AgeCalc!$C$3:$V$290,16,FALSE)</f>
        <v>0</v>
      </c>
      <c r="Q56" s="19">
        <f>VLOOKUP($B56,AgeCalc!$C$3:$V$290,17,FALSE)</f>
        <v>0</v>
      </c>
      <c r="R56" s="19">
        <f>VLOOKUP($B56,AgeCalc!$C$3:$V$290,18,FALSE)</f>
        <v>0</v>
      </c>
      <c r="T56" s="4">
        <f t="shared" si="7"/>
        <v>0</v>
      </c>
      <c r="U56" s="54">
        <f t="shared" si="8"/>
        <v>0</v>
      </c>
      <c r="V56" s="5">
        <v>54</v>
      </c>
      <c r="W56">
        <f t="shared" si="2"/>
        <v>10</v>
      </c>
      <c r="X56" s="19">
        <f t="shared" si="3"/>
        <v>10</v>
      </c>
      <c r="Y56" s="7">
        <f t="shared" si="4"/>
        <v>0</v>
      </c>
      <c r="Z56" s="7">
        <f t="shared" si="5"/>
        <v>7</v>
      </c>
      <c r="AA56" s="40">
        <f t="shared" si="6"/>
        <v>0</v>
      </c>
      <c r="AB56" s="3">
        <v>0</v>
      </c>
    </row>
    <row r="57" spans="1:28" ht="14.1" customHeight="1">
      <c r="A57" s="5">
        <v>55</v>
      </c>
      <c r="B57" s="7" t="s">
        <v>210</v>
      </c>
      <c r="C57" s="19" t="str">
        <f>VLOOKUP($B57,AgeCalc!$C$3:$V$290,7,FALSE)</f>
        <v>35 - 39</v>
      </c>
      <c r="D57" s="53"/>
      <c r="E57" s="44"/>
      <c r="F57" s="6"/>
      <c r="G57" s="18"/>
      <c r="H57" s="19">
        <f>VLOOKUP($B57,AgeCalc!$C$3:$V$290,8,FALSE)</f>
        <v>0</v>
      </c>
      <c r="I57" s="19">
        <f>VLOOKUP($B57,AgeCalc!$C$3:$V$290,9,FALSE)</f>
        <v>0</v>
      </c>
      <c r="J57" s="19">
        <f>VLOOKUP($B57,AgeCalc!$C$3:$V$290,10,FALSE)</f>
        <v>0</v>
      </c>
      <c r="K57" s="19">
        <f>VLOOKUP($B57,AgeCalc!$C$3:$V$290,11,FALSE)</f>
        <v>0</v>
      </c>
      <c r="L57" s="19">
        <f>VLOOKUP($B57,AgeCalc!$C$3:$V$290,12,FALSE)</f>
        <v>0</v>
      </c>
      <c r="M57" s="19">
        <f>VLOOKUP($B57,AgeCalc!$C$3:$V$290,13,FALSE)</f>
        <v>0</v>
      </c>
      <c r="N57" s="19">
        <f>VLOOKUP($B57,AgeCalc!$C$3:$V$290,14,FALSE)</f>
        <v>0</v>
      </c>
      <c r="O57" s="20">
        <f>VLOOKUP($B57,AgeCalc!$C$3:$V$290,15,FALSE)</f>
        <v>0</v>
      </c>
      <c r="P57" s="19">
        <f>VLOOKUP($B57,AgeCalc!$C$3:$V$290,16,FALSE)</f>
        <v>0</v>
      </c>
      <c r="Q57" s="19">
        <f>VLOOKUP($B57,AgeCalc!$C$3:$V$290,17,FALSE)</f>
        <v>0</v>
      </c>
      <c r="R57" s="19">
        <f>VLOOKUP($B57,AgeCalc!$C$3:$V$290,18,FALSE)</f>
        <v>0</v>
      </c>
      <c r="T57" s="4">
        <f t="shared" si="7"/>
        <v>0</v>
      </c>
      <c r="U57" s="54">
        <f t="shared" si="8"/>
        <v>0</v>
      </c>
      <c r="V57" s="5">
        <v>55</v>
      </c>
      <c r="W57">
        <f t="shared" si="2"/>
        <v>10</v>
      </c>
      <c r="X57" s="19">
        <f t="shared" si="3"/>
        <v>10</v>
      </c>
      <c r="Y57" s="7">
        <f t="shared" si="4"/>
        <v>0</v>
      </c>
      <c r="Z57" s="7">
        <f t="shared" si="5"/>
        <v>7</v>
      </c>
      <c r="AA57" s="40">
        <f t="shared" si="6"/>
        <v>0</v>
      </c>
      <c r="AB57" s="3">
        <v>0</v>
      </c>
    </row>
    <row r="58" spans="1:28" ht="14.1" customHeight="1">
      <c r="A58" s="5">
        <v>56</v>
      </c>
      <c r="B58" s="7" t="s">
        <v>478</v>
      </c>
      <c r="C58" s="19" t="str">
        <f>VLOOKUP($B58,AgeCalc!$C$3:$V$290,7,FALSE)</f>
        <v>45 - 49</v>
      </c>
      <c r="D58" s="53"/>
      <c r="E58" s="44"/>
      <c r="F58" s="6"/>
      <c r="G58" s="18"/>
      <c r="H58" s="19">
        <f>VLOOKUP($B58,AgeCalc!$C$3:$V$290,8,FALSE)</f>
        <v>0</v>
      </c>
      <c r="I58" s="19">
        <f>VLOOKUP($B58,AgeCalc!$C$3:$V$290,9,FALSE)</f>
        <v>0</v>
      </c>
      <c r="J58" s="19">
        <f>VLOOKUP($B58,AgeCalc!$C$3:$V$290,10,FALSE)</f>
        <v>0</v>
      </c>
      <c r="K58" s="19">
        <f>VLOOKUP($B58,AgeCalc!$C$3:$V$290,11,FALSE)</f>
        <v>0</v>
      </c>
      <c r="L58" s="19">
        <f>VLOOKUP($B58,AgeCalc!$C$3:$V$290,12,FALSE)</f>
        <v>0</v>
      </c>
      <c r="M58" s="19">
        <f>VLOOKUP($B58,AgeCalc!$C$3:$V$290,13,FALSE)</f>
        <v>0</v>
      </c>
      <c r="N58" s="19">
        <f>VLOOKUP($B58,AgeCalc!$C$3:$V$290,14,FALSE)</f>
        <v>0</v>
      </c>
      <c r="O58" s="20">
        <f>VLOOKUP($B58,AgeCalc!$C$3:$V$290,15,FALSE)</f>
        <v>0</v>
      </c>
      <c r="P58" s="19">
        <f>VLOOKUP($B58,AgeCalc!$C$3:$V$290,16,FALSE)</f>
        <v>0</v>
      </c>
      <c r="Q58" s="19">
        <f>VLOOKUP($B58,AgeCalc!$C$3:$V$290,17,FALSE)</f>
        <v>0</v>
      </c>
      <c r="R58" s="19">
        <f>VLOOKUP($B58,AgeCalc!$C$3:$V$290,18,FALSE)</f>
        <v>0</v>
      </c>
      <c r="T58" s="4">
        <f t="shared" si="7"/>
        <v>0</v>
      </c>
      <c r="U58" s="54">
        <f t="shared" si="8"/>
        <v>0</v>
      </c>
      <c r="V58" s="5">
        <v>56</v>
      </c>
      <c r="W58">
        <f t="shared" si="2"/>
        <v>10</v>
      </c>
      <c r="X58" s="19">
        <f t="shared" si="3"/>
        <v>10</v>
      </c>
      <c r="Y58" s="7">
        <f t="shared" si="4"/>
        <v>0</v>
      </c>
      <c r="Z58" s="7">
        <f t="shared" si="5"/>
        <v>7</v>
      </c>
      <c r="AA58" s="40">
        <f t="shared" si="6"/>
        <v>0</v>
      </c>
      <c r="AB58" s="3">
        <v>0</v>
      </c>
    </row>
    <row r="59" spans="1:28" ht="14.1" customHeight="1">
      <c r="A59" s="5">
        <v>57</v>
      </c>
      <c r="B59" s="7" t="s">
        <v>256</v>
      </c>
      <c r="C59" s="19" t="str">
        <f>VLOOKUP($B59,AgeCalc!$C$3:$V$290,7,FALSE)</f>
        <v>40 - 44</v>
      </c>
      <c r="D59" s="53"/>
      <c r="E59" s="44"/>
      <c r="F59" s="6"/>
      <c r="G59" s="18"/>
      <c r="H59" s="19">
        <f>VLOOKUP($B59,AgeCalc!$C$3:$V$290,8,FALSE)</f>
        <v>0</v>
      </c>
      <c r="I59" s="19">
        <f>VLOOKUP($B59,AgeCalc!$C$3:$V$290,9,FALSE)</f>
        <v>0</v>
      </c>
      <c r="J59" s="19">
        <f>VLOOKUP($B59,AgeCalc!$C$3:$V$290,10,FALSE)</f>
        <v>0</v>
      </c>
      <c r="K59" s="19">
        <f>VLOOKUP($B59,AgeCalc!$C$3:$V$290,11,FALSE)</f>
        <v>0</v>
      </c>
      <c r="L59" s="19">
        <f>VLOOKUP($B59,AgeCalc!$C$3:$V$290,12,FALSE)</f>
        <v>0</v>
      </c>
      <c r="M59" s="19">
        <f>VLOOKUP($B59,AgeCalc!$C$3:$V$290,13,FALSE)</f>
        <v>0</v>
      </c>
      <c r="N59" s="19">
        <f>VLOOKUP($B59,AgeCalc!$C$3:$V$290,14,FALSE)</f>
        <v>0</v>
      </c>
      <c r="O59" s="20">
        <f>VLOOKUP($B59,AgeCalc!$C$3:$V$290,15,FALSE)</f>
        <v>0</v>
      </c>
      <c r="P59" s="19">
        <f>VLOOKUP($B59,AgeCalc!$C$3:$V$290,16,FALSE)</f>
        <v>0</v>
      </c>
      <c r="Q59" s="19">
        <f>VLOOKUP($B59,AgeCalc!$C$3:$V$290,17,FALSE)</f>
        <v>0</v>
      </c>
      <c r="R59" s="19">
        <f>VLOOKUP($B59,AgeCalc!$C$3:$V$290,18,FALSE)</f>
        <v>0</v>
      </c>
      <c r="T59" s="4">
        <f t="shared" si="7"/>
        <v>0</v>
      </c>
      <c r="U59" s="54">
        <f t="shared" si="8"/>
        <v>0</v>
      </c>
      <c r="V59" s="5">
        <v>57</v>
      </c>
      <c r="W59">
        <f t="shared" si="2"/>
        <v>10</v>
      </c>
      <c r="X59" s="19">
        <f t="shared" si="3"/>
        <v>10</v>
      </c>
      <c r="Y59" s="7">
        <f t="shared" si="4"/>
        <v>0</v>
      </c>
      <c r="Z59" s="7">
        <f t="shared" si="5"/>
        <v>7</v>
      </c>
      <c r="AA59" s="40">
        <f t="shared" si="6"/>
        <v>0</v>
      </c>
      <c r="AB59" s="3">
        <v>0</v>
      </c>
    </row>
    <row r="60" spans="1:28" ht="14.1" customHeight="1">
      <c r="A60" s="5">
        <v>58</v>
      </c>
      <c r="B60" s="7" t="s">
        <v>421</v>
      </c>
      <c r="C60" s="19" t="str">
        <f>VLOOKUP($B60,AgeCalc!$C$3:$V$290,7,FALSE)</f>
        <v>16 - 34</v>
      </c>
      <c r="D60" s="53"/>
      <c r="E60" s="44"/>
      <c r="F60" s="6"/>
      <c r="G60" s="18"/>
      <c r="H60" s="19">
        <f>VLOOKUP($B60,AgeCalc!$C$3:$V$290,8,FALSE)</f>
        <v>0</v>
      </c>
      <c r="I60" s="19">
        <f>VLOOKUP($B60,AgeCalc!$C$3:$V$290,9,FALSE)</f>
        <v>0</v>
      </c>
      <c r="J60" s="19">
        <f>VLOOKUP($B60,AgeCalc!$C$3:$V$290,10,FALSE)</f>
        <v>0</v>
      </c>
      <c r="K60" s="19">
        <f>VLOOKUP($B60,AgeCalc!$C$3:$V$290,11,FALSE)</f>
        <v>0</v>
      </c>
      <c r="L60" s="19">
        <f>VLOOKUP($B60,AgeCalc!$C$3:$V$290,12,FALSE)</f>
        <v>0</v>
      </c>
      <c r="M60" s="19">
        <f>VLOOKUP($B60,AgeCalc!$C$3:$V$290,13,FALSE)</f>
        <v>0</v>
      </c>
      <c r="N60" s="19">
        <f>VLOOKUP($B60,AgeCalc!$C$3:$V$290,14,FALSE)</f>
        <v>0</v>
      </c>
      <c r="O60" s="20">
        <f>VLOOKUP($B60,AgeCalc!$C$3:$V$290,15,FALSE)</f>
        <v>0</v>
      </c>
      <c r="P60" s="19">
        <f>VLOOKUP($B60,AgeCalc!$C$3:$V$290,16,FALSE)</f>
        <v>0</v>
      </c>
      <c r="Q60" s="19">
        <f>VLOOKUP($B60,AgeCalc!$C$3:$V$290,17,FALSE)</f>
        <v>0</v>
      </c>
      <c r="R60" s="19">
        <f>VLOOKUP($B60,AgeCalc!$C$3:$V$290,18,FALSE)</f>
        <v>0</v>
      </c>
      <c r="T60" s="4">
        <f t="shared" si="7"/>
        <v>0</v>
      </c>
      <c r="U60" s="54">
        <f t="shared" si="8"/>
        <v>0</v>
      </c>
      <c r="V60" s="5">
        <v>58</v>
      </c>
      <c r="W60">
        <f t="shared" si="2"/>
        <v>10</v>
      </c>
      <c r="X60" s="19">
        <f t="shared" si="3"/>
        <v>10</v>
      </c>
      <c r="Y60" s="7">
        <f t="shared" si="4"/>
        <v>0</v>
      </c>
      <c r="Z60" s="7">
        <f t="shared" si="5"/>
        <v>7</v>
      </c>
      <c r="AA60" s="40">
        <f t="shared" si="6"/>
        <v>0</v>
      </c>
      <c r="AB60" s="3">
        <v>0</v>
      </c>
    </row>
    <row r="61" spans="1:28" ht="14.1" customHeight="1">
      <c r="A61" s="5">
        <v>59</v>
      </c>
      <c r="B61" s="7" t="s">
        <v>258</v>
      </c>
      <c r="C61" s="19" t="str">
        <f>VLOOKUP($B61,AgeCalc!$C$3:$V$290,7,FALSE)</f>
        <v>55 - 59</v>
      </c>
      <c r="D61" s="53"/>
      <c r="E61" s="44"/>
      <c r="F61" s="6"/>
      <c r="G61" s="18"/>
      <c r="H61" s="19">
        <f>VLOOKUP($B61,AgeCalc!$C$3:$V$290,8,FALSE)</f>
        <v>0</v>
      </c>
      <c r="I61" s="19">
        <f>VLOOKUP($B61,AgeCalc!$C$3:$V$290,9,FALSE)</f>
        <v>0</v>
      </c>
      <c r="J61" s="19">
        <f>VLOOKUP($B61,AgeCalc!$C$3:$V$290,10,FALSE)</f>
        <v>0</v>
      </c>
      <c r="K61" s="19">
        <f>VLOOKUP($B61,AgeCalc!$C$3:$V$290,11,FALSE)</f>
        <v>0</v>
      </c>
      <c r="L61" s="19">
        <f>VLOOKUP($B61,AgeCalc!$C$3:$V$290,12,FALSE)</f>
        <v>0</v>
      </c>
      <c r="M61" s="19">
        <f>VLOOKUP($B61,AgeCalc!$C$3:$V$290,13,FALSE)</f>
        <v>0</v>
      </c>
      <c r="N61" s="19">
        <f>VLOOKUP($B61,AgeCalc!$C$3:$V$290,14,FALSE)</f>
        <v>0</v>
      </c>
      <c r="O61" s="20">
        <f>VLOOKUP($B61,AgeCalc!$C$3:$V$290,15,FALSE)</f>
        <v>0</v>
      </c>
      <c r="P61" s="19">
        <f>VLOOKUP($B61,AgeCalc!$C$3:$V$290,16,FALSE)</f>
        <v>0</v>
      </c>
      <c r="Q61" s="19">
        <f>VLOOKUP($B61,AgeCalc!$C$3:$V$290,17,FALSE)</f>
        <v>0</v>
      </c>
      <c r="R61" s="19">
        <f>VLOOKUP($B61,AgeCalc!$C$3:$V$290,18,FALSE)</f>
        <v>0</v>
      </c>
      <c r="T61" s="4">
        <f t="shared" si="7"/>
        <v>0</v>
      </c>
      <c r="U61" s="54">
        <f t="shared" si="8"/>
        <v>0</v>
      </c>
      <c r="V61" s="5">
        <v>59</v>
      </c>
      <c r="W61">
        <f t="shared" si="2"/>
        <v>10</v>
      </c>
      <c r="X61" s="19">
        <f t="shared" si="3"/>
        <v>10</v>
      </c>
      <c r="Y61" s="7">
        <f t="shared" si="4"/>
        <v>0</v>
      </c>
      <c r="Z61" s="7">
        <f t="shared" si="5"/>
        <v>7</v>
      </c>
      <c r="AA61" s="40">
        <f t="shared" si="6"/>
        <v>0</v>
      </c>
      <c r="AB61" s="3">
        <v>0</v>
      </c>
    </row>
    <row r="62" spans="1:28" ht="14.1" customHeight="1">
      <c r="A62" s="5">
        <v>60</v>
      </c>
      <c r="B62" s="7" t="s">
        <v>457</v>
      </c>
      <c r="C62" s="19" t="str">
        <f>VLOOKUP($B62,AgeCalc!$C$3:$V$290,7,FALSE)</f>
        <v>35 - 39</v>
      </c>
      <c r="D62" s="53"/>
      <c r="E62" s="44"/>
      <c r="F62" s="6"/>
      <c r="G62" s="18"/>
      <c r="H62" s="19">
        <f>VLOOKUP($B62,AgeCalc!$C$3:$V$290,8,FALSE)</f>
        <v>0</v>
      </c>
      <c r="I62" s="19">
        <f>VLOOKUP($B62,AgeCalc!$C$3:$V$290,9,FALSE)</f>
        <v>0</v>
      </c>
      <c r="J62" s="19">
        <f>VLOOKUP($B62,AgeCalc!$C$3:$V$290,10,FALSE)</f>
        <v>0</v>
      </c>
      <c r="K62" s="19">
        <f>VLOOKUP($B62,AgeCalc!$C$3:$V$290,11,FALSE)</f>
        <v>0</v>
      </c>
      <c r="L62" s="19">
        <f>VLOOKUP($B62,AgeCalc!$C$3:$V$290,12,FALSE)</f>
        <v>0</v>
      </c>
      <c r="M62" s="19">
        <f>VLOOKUP($B62,AgeCalc!$C$3:$V$290,13,FALSE)</f>
        <v>0</v>
      </c>
      <c r="N62" s="19">
        <f>VLOOKUP($B62,AgeCalc!$C$3:$V$290,14,FALSE)</f>
        <v>0</v>
      </c>
      <c r="O62" s="20">
        <f>VLOOKUP($B62,AgeCalc!$C$3:$V$290,15,FALSE)</f>
        <v>0</v>
      </c>
      <c r="P62" s="19">
        <f>VLOOKUP($B62,AgeCalc!$C$3:$V$290,16,FALSE)</f>
        <v>0</v>
      </c>
      <c r="Q62" s="19">
        <f>VLOOKUP($B62,AgeCalc!$C$3:$V$290,17,FALSE)</f>
        <v>0</v>
      </c>
      <c r="R62" s="19">
        <f>VLOOKUP($B62,AgeCalc!$C$3:$V$290,18,FALSE)</f>
        <v>0</v>
      </c>
      <c r="T62" s="4">
        <f t="shared" si="7"/>
        <v>0</v>
      </c>
      <c r="U62" s="54">
        <f t="shared" si="8"/>
        <v>0</v>
      </c>
      <c r="V62" s="5">
        <v>60</v>
      </c>
      <c r="W62">
        <f t="shared" si="2"/>
        <v>10</v>
      </c>
      <c r="X62" s="19">
        <f t="shared" si="3"/>
        <v>10</v>
      </c>
      <c r="Y62" s="7">
        <f t="shared" si="4"/>
        <v>0</v>
      </c>
      <c r="Z62" s="7">
        <f t="shared" si="5"/>
        <v>7</v>
      </c>
      <c r="AA62" s="40">
        <f t="shared" si="6"/>
        <v>0</v>
      </c>
      <c r="AB62" s="3">
        <v>0</v>
      </c>
    </row>
    <row r="63" spans="1:28" ht="14.1" customHeight="1">
      <c r="A63" s="5">
        <v>61</v>
      </c>
      <c r="B63" s="7" t="s">
        <v>255</v>
      </c>
      <c r="C63" s="19" t="str">
        <f>VLOOKUP($B63,AgeCalc!$C$3:$V$290,7,FALSE)</f>
        <v>45 - 49</v>
      </c>
      <c r="D63" s="53"/>
      <c r="E63" s="44"/>
      <c r="F63" s="6"/>
      <c r="G63" s="18"/>
      <c r="H63" s="19">
        <f>VLOOKUP($B63,AgeCalc!$C$3:$V$290,8,FALSE)</f>
        <v>0</v>
      </c>
      <c r="I63" s="19">
        <f>VLOOKUP($B63,AgeCalc!$C$3:$V$290,9,FALSE)</f>
        <v>0</v>
      </c>
      <c r="J63" s="19">
        <f>VLOOKUP($B63,AgeCalc!$C$3:$V$290,10,FALSE)</f>
        <v>0</v>
      </c>
      <c r="K63" s="19">
        <f>VLOOKUP($B63,AgeCalc!$C$3:$V$290,11,FALSE)</f>
        <v>0</v>
      </c>
      <c r="L63" s="19">
        <f>VLOOKUP($B63,AgeCalc!$C$3:$V$290,12,FALSE)</f>
        <v>0</v>
      </c>
      <c r="M63" s="19">
        <f>VLOOKUP($B63,AgeCalc!$C$3:$V$290,13,FALSE)</f>
        <v>0</v>
      </c>
      <c r="N63" s="19">
        <f>VLOOKUP($B63,AgeCalc!$C$3:$V$290,14,FALSE)</f>
        <v>0</v>
      </c>
      <c r="O63" s="20">
        <f>VLOOKUP($B63,AgeCalc!$C$3:$V$290,15,FALSE)</f>
        <v>0</v>
      </c>
      <c r="P63" s="19">
        <f>VLOOKUP($B63,AgeCalc!$C$3:$V$290,16,FALSE)</f>
        <v>0</v>
      </c>
      <c r="Q63" s="19">
        <f>VLOOKUP($B63,AgeCalc!$C$3:$V$290,17,FALSE)</f>
        <v>0</v>
      </c>
      <c r="R63" s="19">
        <f>VLOOKUP($B63,AgeCalc!$C$3:$V$290,18,FALSE)</f>
        <v>0</v>
      </c>
      <c r="T63" s="4">
        <f t="shared" si="7"/>
        <v>0</v>
      </c>
      <c r="U63" s="54">
        <f t="shared" si="8"/>
        <v>0</v>
      </c>
      <c r="V63" s="5">
        <v>61</v>
      </c>
      <c r="W63">
        <f t="shared" si="2"/>
        <v>10</v>
      </c>
      <c r="X63" s="19">
        <f t="shared" si="3"/>
        <v>10</v>
      </c>
      <c r="Y63" s="7">
        <f t="shared" si="4"/>
        <v>0</v>
      </c>
      <c r="Z63" s="7">
        <f t="shared" si="5"/>
        <v>7</v>
      </c>
      <c r="AA63" s="40">
        <f t="shared" si="6"/>
        <v>0</v>
      </c>
      <c r="AB63" s="3">
        <v>0</v>
      </c>
    </row>
    <row r="64" spans="1:28" ht="14.1" customHeight="1">
      <c r="A64" s="5">
        <v>62</v>
      </c>
      <c r="B64" s="7" t="s">
        <v>895</v>
      </c>
      <c r="C64" s="19" t="str">
        <f>VLOOKUP($B64,AgeCalc!$C$3:$V$290,7,FALSE)</f>
        <v>40 - 44</v>
      </c>
      <c r="D64" s="53"/>
      <c r="E64" s="44"/>
      <c r="F64" s="6"/>
      <c r="G64" s="18"/>
      <c r="H64" s="19">
        <f>VLOOKUP($B64,AgeCalc!$C$3:$V$290,8,FALSE)</f>
        <v>0</v>
      </c>
      <c r="I64" s="19">
        <f>VLOOKUP($B64,AgeCalc!$C$3:$V$290,9,FALSE)</f>
        <v>0</v>
      </c>
      <c r="J64" s="19">
        <f>VLOOKUP($B64,AgeCalc!$C$3:$V$290,10,FALSE)</f>
        <v>0</v>
      </c>
      <c r="K64" s="19">
        <f>VLOOKUP($B64,AgeCalc!$C$3:$V$290,11,FALSE)</f>
        <v>0</v>
      </c>
      <c r="L64" s="19">
        <f>VLOOKUP($B64,AgeCalc!$C$3:$V$290,12,FALSE)</f>
        <v>0</v>
      </c>
      <c r="M64" s="19">
        <f>VLOOKUP($B64,AgeCalc!$C$3:$V$290,13,FALSE)</f>
        <v>0</v>
      </c>
      <c r="N64" s="19">
        <f>VLOOKUP($B64,AgeCalc!$C$3:$V$290,14,FALSE)</f>
        <v>0</v>
      </c>
      <c r="O64" s="20">
        <f>VLOOKUP($B64,AgeCalc!$C$3:$V$290,15,FALSE)</f>
        <v>0</v>
      </c>
      <c r="P64" s="19">
        <f>VLOOKUP($B64,AgeCalc!$C$3:$V$290,16,FALSE)</f>
        <v>0</v>
      </c>
      <c r="Q64" s="19">
        <f>VLOOKUP($B64,AgeCalc!$C$3:$V$290,17,FALSE)</f>
        <v>0</v>
      </c>
      <c r="R64" s="19">
        <f>VLOOKUP($B64,AgeCalc!$C$3:$V$290,18,FALSE)</f>
        <v>0</v>
      </c>
      <c r="T64" s="4">
        <f t="shared" si="7"/>
        <v>0</v>
      </c>
      <c r="U64" s="54">
        <f t="shared" si="8"/>
        <v>0</v>
      </c>
      <c r="V64" s="5">
        <v>62</v>
      </c>
      <c r="W64">
        <f t="shared" si="2"/>
        <v>10</v>
      </c>
      <c r="X64" s="19">
        <f t="shared" si="3"/>
        <v>10</v>
      </c>
      <c r="Y64" s="7">
        <f t="shared" si="4"/>
        <v>0</v>
      </c>
      <c r="Z64" s="7">
        <f t="shared" si="5"/>
        <v>7</v>
      </c>
      <c r="AA64" s="40">
        <f t="shared" si="6"/>
        <v>0</v>
      </c>
      <c r="AB64" s="3">
        <v>0</v>
      </c>
    </row>
    <row r="65" spans="1:28" ht="14.1" customHeight="1">
      <c r="A65" s="5">
        <v>63</v>
      </c>
      <c r="B65" s="70" t="s">
        <v>921</v>
      </c>
      <c r="C65" s="19" t="str">
        <f>VLOOKUP($B65,AgeCalc!$C$3:$V$290,7,FALSE)</f>
        <v>16 - 34</v>
      </c>
      <c r="D65" s="53"/>
      <c r="E65" s="8"/>
      <c r="F65" s="8"/>
      <c r="G65" s="8"/>
      <c r="H65" s="19">
        <f>VLOOKUP($B65,AgeCalc!$C$3:$V$290,8,FALSE)</f>
        <v>0</v>
      </c>
      <c r="I65" s="19">
        <f>VLOOKUP($B65,AgeCalc!$C$3:$V$290,9,FALSE)</f>
        <v>0</v>
      </c>
      <c r="J65" s="19">
        <f>VLOOKUP($B65,AgeCalc!$C$3:$V$290,10,FALSE)</f>
        <v>0</v>
      </c>
      <c r="K65" s="19">
        <f>VLOOKUP($B65,AgeCalc!$C$3:$V$290,11,FALSE)</f>
        <v>0</v>
      </c>
      <c r="L65" s="19">
        <f>VLOOKUP($B65,AgeCalc!$C$3:$V$290,12,FALSE)</f>
        <v>0</v>
      </c>
      <c r="M65" s="19">
        <f>VLOOKUP($B65,AgeCalc!$C$3:$V$290,13,FALSE)</f>
        <v>0</v>
      </c>
      <c r="N65" s="19">
        <f>VLOOKUP($B65,AgeCalc!$C$3:$V$290,14,FALSE)</f>
        <v>0</v>
      </c>
      <c r="O65" s="20">
        <f>VLOOKUP($B65,AgeCalc!$C$3:$V$290,15,FALSE)</f>
        <v>0</v>
      </c>
      <c r="P65" s="19">
        <f>VLOOKUP($B65,AgeCalc!$C$3:$V$290,16,FALSE)</f>
        <v>0</v>
      </c>
      <c r="Q65" s="19">
        <f>VLOOKUP($B65,AgeCalc!$C$3:$V$290,17,FALSE)</f>
        <v>0</v>
      </c>
      <c r="R65" s="19">
        <f>VLOOKUP($B65,AgeCalc!$C$3:$V$290,18,FALSE)</f>
        <v>0</v>
      </c>
      <c r="T65" s="4">
        <f t="shared" si="7"/>
        <v>0</v>
      </c>
      <c r="U65" s="54">
        <f t="shared" si="8"/>
        <v>0</v>
      </c>
      <c r="V65" s="5">
        <v>63</v>
      </c>
      <c r="W65">
        <f t="shared" si="2"/>
        <v>10</v>
      </c>
      <c r="X65" s="19">
        <f t="shared" si="3"/>
        <v>10</v>
      </c>
      <c r="Y65" s="7">
        <f t="shared" si="4"/>
        <v>0</v>
      </c>
      <c r="Z65" s="7">
        <f t="shared" si="5"/>
        <v>7</v>
      </c>
      <c r="AA65" s="40">
        <f t="shared" si="6"/>
        <v>0</v>
      </c>
      <c r="AB65" s="3">
        <v>0</v>
      </c>
    </row>
    <row r="66" spans="1:28" ht="14.1" customHeight="1">
      <c r="A66" s="5">
        <v>64</v>
      </c>
      <c r="B66" s="7" t="s">
        <v>844</v>
      </c>
      <c r="C66" s="19" t="str">
        <f>VLOOKUP($B66,AgeCalc!$C$3:$V$290,7,FALSE)</f>
        <v>16 - 34</v>
      </c>
      <c r="D66" s="53"/>
      <c r="E66" s="8"/>
      <c r="F66" s="8"/>
      <c r="G66" s="8"/>
      <c r="H66" s="19">
        <f>VLOOKUP($B66,AgeCalc!$C$3:$V$290,8,FALSE)</f>
        <v>0</v>
      </c>
      <c r="I66" s="19">
        <f>VLOOKUP($B66,AgeCalc!$C$3:$V$290,9,FALSE)</f>
        <v>0</v>
      </c>
      <c r="J66" s="19">
        <f>VLOOKUP($B66,AgeCalc!$C$3:$V$290,10,FALSE)</f>
        <v>0</v>
      </c>
      <c r="K66" s="19">
        <f>VLOOKUP($B66,AgeCalc!$C$3:$V$290,11,FALSE)</f>
        <v>0</v>
      </c>
      <c r="L66" s="19">
        <f>VLOOKUP($B66,AgeCalc!$C$3:$V$290,12,FALSE)</f>
        <v>0</v>
      </c>
      <c r="M66" s="19">
        <f>VLOOKUP($B66,AgeCalc!$C$3:$V$290,13,FALSE)</f>
        <v>0</v>
      </c>
      <c r="N66" s="19">
        <f>VLOOKUP($B66,AgeCalc!$C$3:$V$290,14,FALSE)</f>
        <v>0</v>
      </c>
      <c r="O66" s="20">
        <f>VLOOKUP($B66,AgeCalc!$C$3:$V$290,15,FALSE)</f>
        <v>0</v>
      </c>
      <c r="P66" s="19">
        <f>VLOOKUP($B66,AgeCalc!$C$3:$V$290,16,FALSE)</f>
        <v>0</v>
      </c>
      <c r="Q66" s="19">
        <f>VLOOKUP($B66,AgeCalc!$C$3:$V$290,17,FALSE)</f>
        <v>0</v>
      </c>
      <c r="R66" s="19">
        <f>VLOOKUP($B66,AgeCalc!$C$3:$V$290,18,FALSE)</f>
        <v>0</v>
      </c>
      <c r="T66" s="4">
        <f t="shared" si="7"/>
        <v>0</v>
      </c>
      <c r="U66" s="54">
        <f t="shared" si="8"/>
        <v>0</v>
      </c>
      <c r="V66" s="5">
        <v>64</v>
      </c>
      <c r="W66">
        <f t="shared" si="2"/>
        <v>10</v>
      </c>
      <c r="X66" s="19">
        <f t="shared" si="3"/>
        <v>10</v>
      </c>
      <c r="Y66" s="7">
        <f t="shared" si="4"/>
        <v>0</v>
      </c>
      <c r="Z66" s="7">
        <f t="shared" si="5"/>
        <v>7</v>
      </c>
      <c r="AA66" s="40">
        <f t="shared" si="6"/>
        <v>0</v>
      </c>
      <c r="AB66" s="3">
        <v>0</v>
      </c>
    </row>
    <row r="67" spans="1:28" ht="14.1" customHeight="1">
      <c r="A67" s="5">
        <v>65</v>
      </c>
      <c r="B67" s="7" t="s">
        <v>455</v>
      </c>
      <c r="C67" s="19" t="str">
        <f>VLOOKUP($B67,AgeCalc!$C$3:$V$290,7,FALSE)</f>
        <v>50 - 54</v>
      </c>
      <c r="D67" s="53"/>
      <c r="E67" s="8"/>
      <c r="F67" s="8"/>
      <c r="G67" s="8"/>
      <c r="H67" s="19">
        <f>VLOOKUP($B67,AgeCalc!$C$3:$V$290,8,FALSE)</f>
        <v>0</v>
      </c>
      <c r="I67" s="19">
        <f>VLOOKUP($B67,AgeCalc!$C$3:$V$290,9,FALSE)</f>
        <v>0</v>
      </c>
      <c r="J67" s="19">
        <f>VLOOKUP($B67,AgeCalc!$C$3:$V$290,10,FALSE)</f>
        <v>0</v>
      </c>
      <c r="K67" s="19">
        <f>VLOOKUP($B67,AgeCalc!$C$3:$V$290,11,FALSE)</f>
        <v>0</v>
      </c>
      <c r="L67" s="19">
        <f>VLOOKUP($B67,AgeCalc!$C$3:$V$290,12,FALSE)</f>
        <v>0</v>
      </c>
      <c r="M67" s="19">
        <f>VLOOKUP($B67,AgeCalc!$C$3:$V$290,13,FALSE)</f>
        <v>0</v>
      </c>
      <c r="N67" s="19">
        <f>VLOOKUP($B67,AgeCalc!$C$3:$V$290,14,FALSE)</f>
        <v>0</v>
      </c>
      <c r="O67" s="20">
        <f>VLOOKUP($B67,AgeCalc!$C$3:$V$290,15,FALSE)</f>
        <v>0</v>
      </c>
      <c r="P67" s="19">
        <f>VLOOKUP($B67,AgeCalc!$C$3:$V$290,16,FALSE)</f>
        <v>0</v>
      </c>
      <c r="Q67" s="19">
        <f>VLOOKUP($B67,AgeCalc!$C$3:$V$290,17,FALSE)</f>
        <v>0</v>
      </c>
      <c r="R67" s="19">
        <f>VLOOKUP($B67,AgeCalc!$C$3:$V$290,18,FALSE)</f>
        <v>0</v>
      </c>
      <c r="T67" s="4">
        <f t="shared" ref="T67:T98" si="9">SUM(F67:S67)</f>
        <v>0</v>
      </c>
      <c r="U67" s="54">
        <f t="shared" ref="U67:U98" si="10">T67</f>
        <v>0</v>
      </c>
      <c r="V67" s="5">
        <v>65</v>
      </c>
      <c r="W67">
        <f t="shared" ref="W67:W102" si="11">X67+Y67</f>
        <v>10</v>
      </c>
      <c r="X67" s="19">
        <f t="shared" ref="X67:X102" si="12">COUNT(H67:Q67)</f>
        <v>10</v>
      </c>
      <c r="Y67" s="7">
        <f t="shared" ref="Y67:Y102" si="13">COUNT(G67)</f>
        <v>0</v>
      </c>
      <c r="Z67" s="7">
        <f t="shared" ref="Z67:Z102" si="14">IF(X67&gt;6,7,X67)</f>
        <v>7</v>
      </c>
      <c r="AA67" s="40">
        <f t="shared" ref="AA67:AA102" si="15">ROUNDUP(IF(SUM(H67:S67)&gt;0,(SUM(H67:S67)/Z67),0),0)</f>
        <v>0</v>
      </c>
      <c r="AB67" s="3">
        <v>0</v>
      </c>
    </row>
    <row r="68" spans="1:28">
      <c r="A68" s="5">
        <v>66</v>
      </c>
      <c r="B68" s="7" t="s">
        <v>845</v>
      </c>
      <c r="C68" s="19" t="str">
        <f>VLOOKUP($B68,AgeCalc!$C$3:$V$290,7,FALSE)</f>
        <v>16 - 34</v>
      </c>
      <c r="D68" s="53"/>
      <c r="E68" s="8"/>
      <c r="F68" s="8"/>
      <c r="G68" s="8"/>
      <c r="H68" s="19">
        <f>VLOOKUP($B68,AgeCalc!$C$3:$V$290,8,FALSE)</f>
        <v>0</v>
      </c>
      <c r="I68" s="19">
        <f>VLOOKUP($B68,AgeCalc!$C$3:$V$290,9,FALSE)</f>
        <v>0</v>
      </c>
      <c r="J68" s="19">
        <f>VLOOKUP($B68,AgeCalc!$C$3:$V$290,10,FALSE)</f>
        <v>0</v>
      </c>
      <c r="K68" s="19">
        <f>VLOOKUP($B68,AgeCalc!$C$3:$V$290,11,FALSE)</f>
        <v>0</v>
      </c>
      <c r="L68" s="19">
        <f>VLOOKUP($B68,AgeCalc!$C$3:$V$290,12,FALSE)</f>
        <v>0</v>
      </c>
      <c r="M68" s="19">
        <f>VLOOKUP($B68,AgeCalc!$C$3:$V$290,13,FALSE)</f>
        <v>0</v>
      </c>
      <c r="N68" s="19">
        <f>VLOOKUP($B68,AgeCalc!$C$3:$V$290,14,FALSE)</f>
        <v>0</v>
      </c>
      <c r="O68" s="20">
        <f>VLOOKUP($B68,AgeCalc!$C$3:$V$290,15,FALSE)</f>
        <v>0</v>
      </c>
      <c r="P68" s="19">
        <f>VLOOKUP($B68,AgeCalc!$C$3:$V$290,16,FALSE)</f>
        <v>0</v>
      </c>
      <c r="Q68" s="19">
        <f>VLOOKUP($B68,AgeCalc!$C$3:$V$290,17,FALSE)</f>
        <v>0</v>
      </c>
      <c r="R68" s="19">
        <f>VLOOKUP($B68,AgeCalc!$C$3:$V$290,18,FALSE)</f>
        <v>0</v>
      </c>
      <c r="T68" s="4">
        <f t="shared" si="9"/>
        <v>0</v>
      </c>
      <c r="U68" s="54">
        <f t="shared" si="10"/>
        <v>0</v>
      </c>
      <c r="V68" s="5">
        <v>66</v>
      </c>
      <c r="W68">
        <f t="shared" si="11"/>
        <v>10</v>
      </c>
      <c r="X68" s="19">
        <f t="shared" si="12"/>
        <v>10</v>
      </c>
      <c r="Y68" s="7">
        <f t="shared" si="13"/>
        <v>0</v>
      </c>
      <c r="Z68" s="7">
        <f t="shared" si="14"/>
        <v>7</v>
      </c>
      <c r="AA68" s="40">
        <f t="shared" si="15"/>
        <v>0</v>
      </c>
      <c r="AB68" s="3">
        <v>0</v>
      </c>
    </row>
    <row r="69" spans="1:28">
      <c r="A69" s="5">
        <v>67</v>
      </c>
      <c r="B69" s="7" t="s">
        <v>501</v>
      </c>
      <c r="C69" s="19" t="str">
        <f>VLOOKUP($B69,AgeCalc!$C$3:$V$290,7,FALSE)</f>
        <v>35 - 39</v>
      </c>
      <c r="D69" s="53"/>
      <c r="E69" s="8"/>
      <c r="F69" s="8"/>
      <c r="G69" s="8"/>
      <c r="H69" s="19">
        <f>VLOOKUP($B69,AgeCalc!$C$3:$V$290,8,FALSE)</f>
        <v>0</v>
      </c>
      <c r="I69" s="19">
        <f>VLOOKUP($B69,AgeCalc!$C$3:$V$290,9,FALSE)</f>
        <v>0</v>
      </c>
      <c r="J69" s="19">
        <f>VLOOKUP($B69,AgeCalc!$C$3:$V$290,10,FALSE)</f>
        <v>0</v>
      </c>
      <c r="K69" s="19">
        <f>VLOOKUP($B69,AgeCalc!$C$3:$V$290,11,FALSE)</f>
        <v>0</v>
      </c>
      <c r="L69" s="19">
        <f>VLOOKUP($B69,AgeCalc!$C$3:$V$290,12,FALSE)</f>
        <v>0</v>
      </c>
      <c r="M69" s="19">
        <f>VLOOKUP($B69,AgeCalc!$C$3:$V$290,13,FALSE)</f>
        <v>0</v>
      </c>
      <c r="N69" s="19">
        <f>VLOOKUP($B69,AgeCalc!$C$3:$V$290,14,FALSE)</f>
        <v>0</v>
      </c>
      <c r="O69" s="20">
        <f>VLOOKUP($B69,AgeCalc!$C$3:$V$290,15,FALSE)</f>
        <v>0</v>
      </c>
      <c r="P69" s="19">
        <f>VLOOKUP($B69,AgeCalc!$C$3:$V$290,16,FALSE)</f>
        <v>0</v>
      </c>
      <c r="Q69" s="19">
        <f>VLOOKUP($B69,AgeCalc!$C$3:$V$290,17,FALSE)</f>
        <v>0</v>
      </c>
      <c r="R69" s="19">
        <f>VLOOKUP($B69,AgeCalc!$C$3:$V$290,18,FALSE)</f>
        <v>0</v>
      </c>
      <c r="T69" s="4">
        <f t="shared" si="9"/>
        <v>0</v>
      </c>
      <c r="U69" s="54">
        <f t="shared" si="10"/>
        <v>0</v>
      </c>
      <c r="V69" s="5">
        <v>67</v>
      </c>
      <c r="W69">
        <f t="shared" si="11"/>
        <v>10</v>
      </c>
      <c r="X69" s="19">
        <f t="shared" si="12"/>
        <v>10</v>
      </c>
      <c r="Y69" s="7">
        <f t="shared" si="13"/>
        <v>0</v>
      </c>
      <c r="Z69" s="7">
        <f t="shared" si="14"/>
        <v>7</v>
      </c>
      <c r="AA69" s="40">
        <f t="shared" si="15"/>
        <v>0</v>
      </c>
      <c r="AB69" s="3">
        <v>0</v>
      </c>
    </row>
    <row r="70" spans="1:28">
      <c r="A70" s="5">
        <v>68</v>
      </c>
      <c r="B70" s="7" t="s">
        <v>323</v>
      </c>
      <c r="C70" s="19" t="str">
        <f>VLOOKUP($B70,AgeCalc!$C$3:$V$290,7,FALSE)</f>
        <v>40 - 44</v>
      </c>
      <c r="D70" s="53"/>
      <c r="E70" s="8"/>
      <c r="F70" s="8"/>
      <c r="G70" s="8"/>
      <c r="H70" s="19">
        <f>VLOOKUP($B70,AgeCalc!$C$3:$V$290,8,FALSE)</f>
        <v>0</v>
      </c>
      <c r="I70" s="19">
        <f>VLOOKUP($B70,AgeCalc!$C$3:$V$290,9,FALSE)</f>
        <v>0</v>
      </c>
      <c r="J70" s="19">
        <f>VLOOKUP($B70,AgeCalc!$C$3:$V$290,10,FALSE)</f>
        <v>0</v>
      </c>
      <c r="K70" s="19">
        <f>VLOOKUP($B70,AgeCalc!$C$3:$V$290,11,FALSE)</f>
        <v>0</v>
      </c>
      <c r="L70" s="19">
        <f>VLOOKUP($B70,AgeCalc!$C$3:$V$290,12,FALSE)</f>
        <v>0</v>
      </c>
      <c r="M70" s="19">
        <f>VLOOKUP($B70,AgeCalc!$C$3:$V$290,13,FALSE)</f>
        <v>0</v>
      </c>
      <c r="N70" s="19">
        <f>VLOOKUP($B70,AgeCalc!$C$3:$V$290,14,FALSE)</f>
        <v>0</v>
      </c>
      <c r="O70" s="20">
        <f>VLOOKUP($B70,AgeCalc!$C$3:$V$290,15,FALSE)</f>
        <v>0</v>
      </c>
      <c r="P70" s="19">
        <f>VLOOKUP($B70,AgeCalc!$C$3:$V$290,16,FALSE)</f>
        <v>0</v>
      </c>
      <c r="Q70" s="19">
        <f>VLOOKUP($B70,AgeCalc!$C$3:$V$290,17,FALSE)</f>
        <v>0</v>
      </c>
      <c r="R70" s="19">
        <f>VLOOKUP($B70,AgeCalc!$C$3:$V$290,18,FALSE)</f>
        <v>0</v>
      </c>
      <c r="T70" s="4">
        <f t="shared" si="9"/>
        <v>0</v>
      </c>
      <c r="U70" s="54">
        <f t="shared" si="10"/>
        <v>0</v>
      </c>
      <c r="V70" s="5">
        <v>68</v>
      </c>
      <c r="W70">
        <f t="shared" si="11"/>
        <v>10</v>
      </c>
      <c r="X70" s="19">
        <f t="shared" si="12"/>
        <v>10</v>
      </c>
      <c r="Y70" s="7">
        <f t="shared" si="13"/>
        <v>0</v>
      </c>
      <c r="Z70" s="7">
        <f t="shared" si="14"/>
        <v>7</v>
      </c>
      <c r="AA70" s="40">
        <f t="shared" si="15"/>
        <v>0</v>
      </c>
      <c r="AB70" s="3">
        <v>0</v>
      </c>
    </row>
    <row r="71" spans="1:28">
      <c r="A71" s="5">
        <v>69</v>
      </c>
      <c r="B71" s="7" t="s">
        <v>405</v>
      </c>
      <c r="C71" s="19" t="str">
        <f>VLOOKUP($B71,AgeCalc!$C$3:$V$290,7,FALSE)</f>
        <v>55 - 59</v>
      </c>
      <c r="D71" s="53"/>
      <c r="E71" s="44"/>
      <c r="F71" s="8"/>
      <c r="G71" s="8"/>
      <c r="H71" s="19">
        <f>VLOOKUP($B71,AgeCalc!$C$3:$V$290,8,FALSE)</f>
        <v>0</v>
      </c>
      <c r="I71" s="19">
        <f>VLOOKUP($B71,AgeCalc!$C$3:$V$290,9,FALSE)</f>
        <v>0</v>
      </c>
      <c r="J71" s="19">
        <f>VLOOKUP($B71,AgeCalc!$C$3:$V$290,10,FALSE)</f>
        <v>0</v>
      </c>
      <c r="K71" s="19">
        <f>VLOOKUP($B71,AgeCalc!$C$3:$V$290,11,FALSE)</f>
        <v>0</v>
      </c>
      <c r="L71" s="19">
        <f>VLOOKUP($B71,AgeCalc!$C$3:$V$290,12,FALSE)</f>
        <v>0</v>
      </c>
      <c r="M71" s="19">
        <f>VLOOKUP($B71,AgeCalc!$C$3:$V$290,13,FALSE)</f>
        <v>0</v>
      </c>
      <c r="N71" s="19">
        <f>VLOOKUP($B71,AgeCalc!$C$3:$V$290,14,FALSE)</f>
        <v>0</v>
      </c>
      <c r="O71" s="20">
        <f>VLOOKUP($B71,AgeCalc!$C$3:$V$290,15,FALSE)</f>
        <v>0</v>
      </c>
      <c r="P71" s="19">
        <f>VLOOKUP($B71,AgeCalc!$C$3:$V$290,16,FALSE)</f>
        <v>0</v>
      </c>
      <c r="Q71" s="19">
        <f>VLOOKUP($B71,AgeCalc!$C$3:$V$290,17,FALSE)</f>
        <v>0</v>
      </c>
      <c r="R71" s="19">
        <f>VLOOKUP($B71,AgeCalc!$C$3:$V$290,18,FALSE)</f>
        <v>0</v>
      </c>
      <c r="T71" s="4">
        <f t="shared" si="9"/>
        <v>0</v>
      </c>
      <c r="U71" s="54">
        <f t="shared" si="10"/>
        <v>0</v>
      </c>
      <c r="V71" s="5">
        <v>69</v>
      </c>
      <c r="W71">
        <f t="shared" si="11"/>
        <v>10</v>
      </c>
      <c r="X71" s="19">
        <f t="shared" si="12"/>
        <v>10</v>
      </c>
      <c r="Y71" s="7">
        <f t="shared" si="13"/>
        <v>0</v>
      </c>
      <c r="Z71" s="7">
        <f t="shared" si="14"/>
        <v>7</v>
      </c>
      <c r="AA71" s="40">
        <f t="shared" si="15"/>
        <v>0</v>
      </c>
      <c r="AB71" s="3">
        <v>0</v>
      </c>
    </row>
    <row r="72" spans="1:28">
      <c r="A72" s="5">
        <v>70</v>
      </c>
      <c r="B72" s="7" t="s">
        <v>898</v>
      </c>
      <c r="C72" s="19" t="str">
        <f>VLOOKUP($B72,AgeCalc!$C$3:$V$290,7,FALSE)</f>
        <v>55 - 59</v>
      </c>
      <c r="D72" s="53"/>
      <c r="E72" s="44"/>
      <c r="F72" s="8"/>
      <c r="G72" s="8"/>
      <c r="H72" s="19">
        <f>VLOOKUP($B72,AgeCalc!$C$3:$V$290,8,FALSE)</f>
        <v>0</v>
      </c>
      <c r="I72" s="19">
        <f>VLOOKUP($B72,AgeCalc!$C$3:$V$290,9,FALSE)</f>
        <v>0</v>
      </c>
      <c r="J72" s="19">
        <f>VLOOKUP($B72,AgeCalc!$C$3:$V$290,10,FALSE)</f>
        <v>0</v>
      </c>
      <c r="K72" s="19">
        <f>VLOOKUP($B72,AgeCalc!$C$3:$V$290,11,FALSE)</f>
        <v>0</v>
      </c>
      <c r="L72" s="19">
        <f>VLOOKUP($B72,AgeCalc!$C$3:$V$290,12,FALSE)</f>
        <v>0</v>
      </c>
      <c r="M72" s="19">
        <f>VLOOKUP($B72,AgeCalc!$C$3:$V$290,13,FALSE)</f>
        <v>0</v>
      </c>
      <c r="N72" s="19">
        <f>VLOOKUP($B72,AgeCalc!$C$3:$V$290,14,FALSE)</f>
        <v>0</v>
      </c>
      <c r="O72" s="20">
        <f>VLOOKUP($B72,AgeCalc!$C$3:$V$290,15,FALSE)</f>
        <v>0</v>
      </c>
      <c r="P72" s="19">
        <f>VLOOKUP($B72,AgeCalc!$C$3:$V$290,16,FALSE)</f>
        <v>0</v>
      </c>
      <c r="Q72" s="19">
        <f>VLOOKUP($B72,AgeCalc!$C$3:$V$290,17,FALSE)</f>
        <v>0</v>
      </c>
      <c r="R72" s="19">
        <f>VLOOKUP($B72,AgeCalc!$C$3:$V$290,18,FALSE)</f>
        <v>0</v>
      </c>
      <c r="T72" s="4">
        <f t="shared" si="9"/>
        <v>0</v>
      </c>
      <c r="U72" s="54">
        <f t="shared" si="10"/>
        <v>0</v>
      </c>
      <c r="V72" s="5">
        <v>70</v>
      </c>
      <c r="W72">
        <f t="shared" si="11"/>
        <v>10</v>
      </c>
      <c r="X72" s="19">
        <f t="shared" si="12"/>
        <v>10</v>
      </c>
      <c r="Y72" s="7">
        <f t="shared" si="13"/>
        <v>0</v>
      </c>
      <c r="Z72" s="7">
        <f t="shared" si="14"/>
        <v>7</v>
      </c>
      <c r="AA72" s="40">
        <f t="shared" si="15"/>
        <v>0</v>
      </c>
      <c r="AB72" s="3">
        <v>0</v>
      </c>
    </row>
    <row r="73" spans="1:28">
      <c r="A73" s="5">
        <v>71</v>
      </c>
      <c r="B73" s="7" t="s">
        <v>792</v>
      </c>
      <c r="C73" s="19" t="str">
        <f>VLOOKUP($B73,AgeCalc!$C$3:$V$290,7,FALSE)</f>
        <v>16 - 34</v>
      </c>
      <c r="D73" s="53"/>
      <c r="E73" s="44"/>
      <c r="F73" s="8"/>
      <c r="G73" s="8"/>
      <c r="H73" s="19">
        <f>VLOOKUP($B73,AgeCalc!$C$3:$V$290,8,FALSE)</f>
        <v>0</v>
      </c>
      <c r="I73" s="19">
        <f>VLOOKUP($B73,AgeCalc!$C$3:$V$290,9,FALSE)</f>
        <v>0</v>
      </c>
      <c r="J73" s="19">
        <f>VLOOKUP($B73,AgeCalc!$C$3:$V$290,10,FALSE)</f>
        <v>0</v>
      </c>
      <c r="K73" s="19">
        <f>VLOOKUP($B73,AgeCalc!$C$3:$V$290,11,FALSE)</f>
        <v>0</v>
      </c>
      <c r="L73" s="19">
        <f>VLOOKUP($B73,AgeCalc!$C$3:$V$290,12,FALSE)</f>
        <v>0</v>
      </c>
      <c r="M73" s="19">
        <f>VLOOKUP($B73,AgeCalc!$C$3:$V$290,13,FALSE)</f>
        <v>0</v>
      </c>
      <c r="N73" s="19">
        <f>VLOOKUP($B73,AgeCalc!$C$3:$V$290,14,FALSE)</f>
        <v>0</v>
      </c>
      <c r="O73" s="20">
        <f>VLOOKUP($B73,AgeCalc!$C$3:$V$290,15,FALSE)</f>
        <v>0</v>
      </c>
      <c r="P73" s="19">
        <f>VLOOKUP($B73,AgeCalc!$C$3:$V$290,16,FALSE)</f>
        <v>0</v>
      </c>
      <c r="Q73" s="19">
        <f>VLOOKUP($B73,AgeCalc!$C$3:$V$290,17,FALSE)</f>
        <v>0</v>
      </c>
      <c r="R73" s="19">
        <f>VLOOKUP($B73,AgeCalc!$C$3:$V$290,18,FALSE)</f>
        <v>0</v>
      </c>
      <c r="T73" s="4">
        <f t="shared" si="9"/>
        <v>0</v>
      </c>
      <c r="U73" s="54">
        <f t="shared" si="10"/>
        <v>0</v>
      </c>
      <c r="V73" s="5">
        <v>71</v>
      </c>
      <c r="W73">
        <f t="shared" si="11"/>
        <v>10</v>
      </c>
      <c r="X73" s="19">
        <f t="shared" si="12"/>
        <v>10</v>
      </c>
      <c r="Y73" s="7">
        <f t="shared" si="13"/>
        <v>0</v>
      </c>
      <c r="Z73" s="7">
        <f t="shared" si="14"/>
        <v>7</v>
      </c>
      <c r="AA73" s="40">
        <f t="shared" si="15"/>
        <v>0</v>
      </c>
      <c r="AB73" s="3">
        <v>0</v>
      </c>
    </row>
    <row r="74" spans="1:28">
      <c r="A74" s="5">
        <v>72</v>
      </c>
      <c r="B74" s="7" t="s">
        <v>800</v>
      </c>
      <c r="C74" s="19" t="str">
        <f>VLOOKUP($B74,AgeCalc!$C$3:$V$290,7,FALSE)</f>
        <v>16 - 34</v>
      </c>
      <c r="D74" s="53"/>
      <c r="E74" s="44"/>
      <c r="F74" s="8"/>
      <c r="G74" s="8"/>
      <c r="H74" s="19">
        <f>VLOOKUP($B74,AgeCalc!$C$3:$V$290,8,FALSE)</f>
        <v>0</v>
      </c>
      <c r="I74" s="19">
        <f>VLOOKUP($B74,AgeCalc!$C$3:$V$290,9,FALSE)</f>
        <v>0</v>
      </c>
      <c r="J74" s="19">
        <f>VLOOKUP($B74,AgeCalc!$C$3:$V$290,10,FALSE)</f>
        <v>0</v>
      </c>
      <c r="K74" s="19">
        <f>VLOOKUP($B74,AgeCalc!$C$3:$V$290,11,FALSE)</f>
        <v>0</v>
      </c>
      <c r="L74" s="19">
        <f>VLOOKUP($B74,AgeCalc!$C$3:$V$290,12,FALSE)</f>
        <v>0</v>
      </c>
      <c r="M74" s="19">
        <f>VLOOKUP($B74,AgeCalc!$C$3:$V$290,13,FALSE)</f>
        <v>0</v>
      </c>
      <c r="N74" s="19">
        <f>VLOOKUP($B74,AgeCalc!$C$3:$V$290,14,FALSE)</f>
        <v>0</v>
      </c>
      <c r="O74" s="20">
        <f>VLOOKUP($B74,AgeCalc!$C$3:$V$290,15,FALSE)</f>
        <v>0</v>
      </c>
      <c r="P74" s="19">
        <f>VLOOKUP($B74,AgeCalc!$C$3:$V$290,16,FALSE)</f>
        <v>0</v>
      </c>
      <c r="Q74" s="19">
        <f>VLOOKUP($B74,AgeCalc!$C$3:$V$290,17,FALSE)</f>
        <v>0</v>
      </c>
      <c r="R74" s="19">
        <f>VLOOKUP($B74,AgeCalc!$C$3:$V$290,18,FALSE)</f>
        <v>0</v>
      </c>
      <c r="T74" s="4">
        <f t="shared" si="9"/>
        <v>0</v>
      </c>
      <c r="U74" s="54">
        <f t="shared" si="10"/>
        <v>0</v>
      </c>
      <c r="V74" s="5">
        <v>72</v>
      </c>
      <c r="W74">
        <f t="shared" si="11"/>
        <v>10</v>
      </c>
      <c r="X74" s="19">
        <f t="shared" si="12"/>
        <v>10</v>
      </c>
      <c r="Y74" s="7">
        <f t="shared" si="13"/>
        <v>0</v>
      </c>
      <c r="Z74" s="7">
        <f t="shared" si="14"/>
        <v>7</v>
      </c>
      <c r="AA74" s="40">
        <f t="shared" si="15"/>
        <v>0</v>
      </c>
      <c r="AB74" s="3">
        <v>0</v>
      </c>
    </row>
    <row r="75" spans="1:28">
      <c r="A75" s="5">
        <v>73</v>
      </c>
      <c r="B75" s="7" t="s">
        <v>846</v>
      </c>
      <c r="C75" s="19" t="str">
        <f>VLOOKUP($B75,AgeCalc!$C$3:$V$290,7,FALSE)</f>
        <v>16 - 34</v>
      </c>
      <c r="D75" s="53"/>
      <c r="E75" s="44"/>
      <c r="F75" s="8"/>
      <c r="G75" s="8"/>
      <c r="H75" s="19">
        <f>VLOOKUP($B75,AgeCalc!$C$3:$V$290,8,FALSE)</f>
        <v>0</v>
      </c>
      <c r="I75" s="19">
        <f>VLOOKUP($B75,AgeCalc!$C$3:$V$290,9,FALSE)</f>
        <v>0</v>
      </c>
      <c r="J75" s="19">
        <f>VLOOKUP($B75,AgeCalc!$C$3:$V$290,10,FALSE)</f>
        <v>0</v>
      </c>
      <c r="K75" s="19">
        <f>VLOOKUP($B75,AgeCalc!$C$3:$V$290,11,FALSE)</f>
        <v>0</v>
      </c>
      <c r="L75" s="19">
        <f>VLOOKUP($B75,AgeCalc!$C$3:$V$290,12,FALSE)</f>
        <v>0</v>
      </c>
      <c r="M75" s="19">
        <f>VLOOKUP($B75,AgeCalc!$C$3:$V$290,13,FALSE)</f>
        <v>0</v>
      </c>
      <c r="N75" s="19">
        <f>VLOOKUP($B75,AgeCalc!$C$3:$V$290,14,FALSE)</f>
        <v>0</v>
      </c>
      <c r="O75" s="20">
        <f>VLOOKUP($B75,AgeCalc!$C$3:$V$290,15,FALSE)</f>
        <v>0</v>
      </c>
      <c r="P75" s="19">
        <f>VLOOKUP($B75,AgeCalc!$C$3:$V$290,16,FALSE)</f>
        <v>0</v>
      </c>
      <c r="Q75" s="19">
        <f>VLOOKUP($B75,AgeCalc!$C$3:$V$290,17,FALSE)</f>
        <v>0</v>
      </c>
      <c r="R75" s="19">
        <f>VLOOKUP($B75,AgeCalc!$C$3:$V$290,18,FALSE)</f>
        <v>0</v>
      </c>
      <c r="T75" s="4">
        <f t="shared" si="9"/>
        <v>0</v>
      </c>
      <c r="U75" s="54">
        <f t="shared" si="10"/>
        <v>0</v>
      </c>
      <c r="V75" s="5">
        <v>73</v>
      </c>
      <c r="W75">
        <f t="shared" si="11"/>
        <v>10</v>
      </c>
      <c r="X75" s="19">
        <f t="shared" si="12"/>
        <v>10</v>
      </c>
      <c r="Y75" s="7">
        <f t="shared" si="13"/>
        <v>0</v>
      </c>
      <c r="Z75" s="7">
        <f t="shared" si="14"/>
        <v>7</v>
      </c>
      <c r="AA75" s="40">
        <f t="shared" si="15"/>
        <v>0</v>
      </c>
      <c r="AB75" s="3">
        <v>0</v>
      </c>
    </row>
    <row r="76" spans="1:28">
      <c r="A76" s="5">
        <v>74</v>
      </c>
      <c r="B76" s="7" t="s">
        <v>498</v>
      </c>
      <c r="C76" s="19" t="str">
        <f>VLOOKUP($B76,AgeCalc!$C$3:$V$290,7,FALSE)</f>
        <v>16 - 34</v>
      </c>
      <c r="D76" s="53"/>
      <c r="E76" s="44"/>
      <c r="F76" s="8"/>
      <c r="G76" s="8"/>
      <c r="H76" s="19">
        <f>VLOOKUP($B76,AgeCalc!$C$3:$V$290,8,FALSE)</f>
        <v>0</v>
      </c>
      <c r="I76" s="19">
        <f>VLOOKUP($B76,AgeCalc!$C$3:$V$290,9,FALSE)</f>
        <v>0</v>
      </c>
      <c r="J76" s="19">
        <f>VLOOKUP($B76,AgeCalc!$C$3:$V$290,10,FALSE)</f>
        <v>0</v>
      </c>
      <c r="K76" s="19">
        <f>VLOOKUP($B76,AgeCalc!$C$3:$V$290,11,FALSE)</f>
        <v>0</v>
      </c>
      <c r="L76" s="19">
        <f>VLOOKUP($B76,AgeCalc!$C$3:$V$290,12,FALSE)</f>
        <v>0</v>
      </c>
      <c r="M76" s="19">
        <f>VLOOKUP($B76,AgeCalc!$C$3:$V$290,13,FALSE)</f>
        <v>0</v>
      </c>
      <c r="N76" s="19">
        <f>VLOOKUP($B76,AgeCalc!$C$3:$V$290,14,FALSE)</f>
        <v>0</v>
      </c>
      <c r="O76" s="20">
        <f>VLOOKUP($B76,AgeCalc!$C$3:$V$290,15,FALSE)</f>
        <v>0</v>
      </c>
      <c r="P76" s="19">
        <f>VLOOKUP($B76,AgeCalc!$C$3:$V$290,16,FALSE)</f>
        <v>0</v>
      </c>
      <c r="Q76" s="19">
        <f>VLOOKUP($B76,AgeCalc!$C$3:$V$290,17,FALSE)</f>
        <v>0</v>
      </c>
      <c r="R76" s="19">
        <f>VLOOKUP($B76,AgeCalc!$C$3:$V$290,18,FALSE)</f>
        <v>0</v>
      </c>
      <c r="T76" s="4">
        <f t="shared" si="9"/>
        <v>0</v>
      </c>
      <c r="U76" s="54">
        <f t="shared" si="10"/>
        <v>0</v>
      </c>
      <c r="V76" s="5">
        <v>74</v>
      </c>
      <c r="W76">
        <f t="shared" si="11"/>
        <v>10</v>
      </c>
      <c r="X76" s="19">
        <f t="shared" si="12"/>
        <v>10</v>
      </c>
      <c r="Y76" s="7">
        <f t="shared" si="13"/>
        <v>0</v>
      </c>
      <c r="Z76" s="7">
        <f t="shared" si="14"/>
        <v>7</v>
      </c>
      <c r="AA76" s="40">
        <f t="shared" si="15"/>
        <v>0</v>
      </c>
      <c r="AB76" s="3">
        <v>0</v>
      </c>
    </row>
    <row r="77" spans="1:28">
      <c r="A77" s="5">
        <v>75</v>
      </c>
      <c r="B77" s="61" t="s">
        <v>847</v>
      </c>
      <c r="C77" s="19" t="str">
        <f>VLOOKUP($B77,AgeCalc!$C$3:$V$290,7,FALSE)</f>
        <v>35 - 39</v>
      </c>
      <c r="D77" s="53"/>
      <c r="E77" s="44"/>
      <c r="F77" s="8"/>
      <c r="G77" s="8"/>
      <c r="H77" s="19">
        <f>VLOOKUP($B77,AgeCalc!$C$3:$V$290,8,FALSE)</f>
        <v>0</v>
      </c>
      <c r="I77" s="19">
        <f>VLOOKUP($B77,AgeCalc!$C$3:$V$290,9,FALSE)</f>
        <v>0</v>
      </c>
      <c r="J77" s="19">
        <f>VLOOKUP($B77,AgeCalc!$C$3:$V$290,10,FALSE)</f>
        <v>0</v>
      </c>
      <c r="K77" s="19">
        <f>VLOOKUP($B77,AgeCalc!$C$3:$V$290,11,FALSE)</f>
        <v>0</v>
      </c>
      <c r="L77" s="19">
        <f>VLOOKUP($B77,AgeCalc!$C$3:$V$290,12,FALSE)</f>
        <v>0</v>
      </c>
      <c r="M77" s="19">
        <f>VLOOKUP($B77,AgeCalc!$C$3:$V$290,13,FALSE)</f>
        <v>0</v>
      </c>
      <c r="N77" s="19">
        <f>VLOOKUP($B77,AgeCalc!$C$3:$V$290,14,FALSE)</f>
        <v>0</v>
      </c>
      <c r="O77" s="20">
        <f>VLOOKUP($B77,AgeCalc!$C$3:$V$290,15,FALSE)</f>
        <v>0</v>
      </c>
      <c r="P77" s="19">
        <f>VLOOKUP($B77,AgeCalc!$C$3:$V$290,16,FALSE)</f>
        <v>0</v>
      </c>
      <c r="Q77" s="19">
        <f>VLOOKUP($B77,AgeCalc!$C$3:$V$290,17,FALSE)</f>
        <v>0</v>
      </c>
      <c r="R77" s="19">
        <f>VLOOKUP($B77,AgeCalc!$C$3:$V$290,18,FALSE)</f>
        <v>0</v>
      </c>
      <c r="T77" s="4">
        <f t="shared" si="9"/>
        <v>0</v>
      </c>
      <c r="U77" s="54">
        <f t="shared" si="10"/>
        <v>0</v>
      </c>
      <c r="V77" s="5">
        <v>75</v>
      </c>
      <c r="W77">
        <f t="shared" si="11"/>
        <v>10</v>
      </c>
      <c r="X77" s="19">
        <f t="shared" si="12"/>
        <v>10</v>
      </c>
      <c r="Y77" s="7">
        <f t="shared" si="13"/>
        <v>0</v>
      </c>
      <c r="Z77" s="7">
        <f t="shared" si="14"/>
        <v>7</v>
      </c>
      <c r="AA77" s="40">
        <f t="shared" si="15"/>
        <v>0</v>
      </c>
      <c r="AB77" s="3">
        <v>0</v>
      </c>
    </row>
    <row r="78" spans="1:28">
      <c r="A78" s="5">
        <v>76</v>
      </c>
      <c r="B78" s="7" t="s">
        <v>860</v>
      </c>
      <c r="C78" s="19" t="str">
        <f>VLOOKUP($B78,AgeCalc!$C$3:$V$290,7,FALSE)</f>
        <v>16 - 34</v>
      </c>
      <c r="D78" s="53"/>
      <c r="E78" s="44"/>
      <c r="F78" s="8"/>
      <c r="G78" s="8"/>
      <c r="H78" s="19">
        <f>VLOOKUP($B78,AgeCalc!$C$3:$V$290,8,FALSE)</f>
        <v>0</v>
      </c>
      <c r="I78" s="19">
        <f>VLOOKUP($B78,AgeCalc!$C$3:$V$290,9,FALSE)</f>
        <v>0</v>
      </c>
      <c r="J78" s="19">
        <f>VLOOKUP($B78,AgeCalc!$C$3:$V$290,10,FALSE)</f>
        <v>0</v>
      </c>
      <c r="K78" s="19">
        <f>VLOOKUP($B78,AgeCalc!$C$3:$V$290,11,FALSE)</f>
        <v>0</v>
      </c>
      <c r="L78" s="19">
        <f>VLOOKUP($B78,AgeCalc!$C$3:$V$290,12,FALSE)</f>
        <v>0</v>
      </c>
      <c r="M78" s="19">
        <f>VLOOKUP($B78,AgeCalc!$C$3:$V$290,13,FALSE)</f>
        <v>0</v>
      </c>
      <c r="N78" s="19">
        <f>VLOOKUP($B78,AgeCalc!$C$3:$V$290,14,FALSE)</f>
        <v>0</v>
      </c>
      <c r="O78" s="20">
        <f>VLOOKUP($B78,AgeCalc!$C$3:$V$290,15,FALSE)</f>
        <v>0</v>
      </c>
      <c r="P78" s="19">
        <f>VLOOKUP($B78,AgeCalc!$C$3:$V$290,16,FALSE)</f>
        <v>0</v>
      </c>
      <c r="Q78" s="19">
        <f>VLOOKUP($B78,AgeCalc!$C$3:$V$290,17,FALSE)</f>
        <v>0</v>
      </c>
      <c r="R78" s="19">
        <f>VLOOKUP($B78,AgeCalc!$C$3:$V$290,18,FALSE)</f>
        <v>0</v>
      </c>
      <c r="T78" s="4">
        <f t="shared" si="9"/>
        <v>0</v>
      </c>
      <c r="U78" s="54">
        <f t="shared" si="10"/>
        <v>0</v>
      </c>
      <c r="V78" s="5">
        <v>76</v>
      </c>
      <c r="W78">
        <f t="shared" si="11"/>
        <v>10</v>
      </c>
      <c r="X78" s="19">
        <f t="shared" si="12"/>
        <v>10</v>
      </c>
      <c r="Y78" s="7">
        <f t="shared" si="13"/>
        <v>0</v>
      </c>
      <c r="Z78" s="7">
        <f t="shared" si="14"/>
        <v>7</v>
      </c>
      <c r="AA78" s="40">
        <f t="shared" si="15"/>
        <v>0</v>
      </c>
      <c r="AB78" s="3">
        <v>0</v>
      </c>
    </row>
    <row r="79" spans="1:28">
      <c r="A79" s="5">
        <v>77</v>
      </c>
      <c r="B79" s="7" t="s">
        <v>460</v>
      </c>
      <c r="C79" s="19" t="str">
        <f>VLOOKUP($B79,AgeCalc!$C$3:$V$290,7,FALSE)</f>
        <v>16 - 34</v>
      </c>
      <c r="D79" s="53"/>
      <c r="E79" s="44"/>
      <c r="F79" s="8"/>
      <c r="G79" s="8"/>
      <c r="H79" s="19">
        <f>VLOOKUP($B79,AgeCalc!$C$3:$V$290,8,FALSE)</f>
        <v>0</v>
      </c>
      <c r="I79" s="19">
        <f>VLOOKUP($B79,AgeCalc!$C$3:$V$290,9,FALSE)</f>
        <v>0</v>
      </c>
      <c r="J79" s="19">
        <f>VLOOKUP($B79,AgeCalc!$C$3:$V$290,10,FALSE)</f>
        <v>0</v>
      </c>
      <c r="K79" s="19">
        <f>VLOOKUP($B79,AgeCalc!$C$3:$V$290,11,FALSE)</f>
        <v>0</v>
      </c>
      <c r="L79" s="19">
        <f>VLOOKUP($B79,AgeCalc!$C$3:$V$290,12,FALSE)</f>
        <v>0</v>
      </c>
      <c r="M79" s="19">
        <f>VLOOKUP($B79,AgeCalc!$C$3:$V$290,13,FALSE)</f>
        <v>0</v>
      </c>
      <c r="N79" s="19">
        <f>VLOOKUP($B79,AgeCalc!$C$3:$V$290,14,FALSE)</f>
        <v>0</v>
      </c>
      <c r="O79" s="20">
        <f>VLOOKUP($B79,AgeCalc!$C$3:$V$290,15,FALSE)</f>
        <v>0</v>
      </c>
      <c r="P79" s="19">
        <f>VLOOKUP($B79,AgeCalc!$C$3:$V$290,16,FALSE)</f>
        <v>0</v>
      </c>
      <c r="Q79" s="19">
        <f>VLOOKUP($B79,AgeCalc!$C$3:$V$290,17,FALSE)</f>
        <v>0</v>
      </c>
      <c r="R79" s="19">
        <f>VLOOKUP($B79,AgeCalc!$C$3:$V$290,18,FALSE)</f>
        <v>0</v>
      </c>
      <c r="T79" s="4">
        <f t="shared" si="9"/>
        <v>0</v>
      </c>
      <c r="U79" s="54">
        <f t="shared" si="10"/>
        <v>0</v>
      </c>
      <c r="V79" s="5">
        <v>77</v>
      </c>
      <c r="W79">
        <f t="shared" si="11"/>
        <v>10</v>
      </c>
      <c r="X79" s="19">
        <f t="shared" si="12"/>
        <v>10</v>
      </c>
      <c r="Y79" s="7">
        <f t="shared" si="13"/>
        <v>0</v>
      </c>
      <c r="Z79" s="7">
        <f t="shared" si="14"/>
        <v>7</v>
      </c>
      <c r="AA79" s="40">
        <f t="shared" si="15"/>
        <v>0</v>
      </c>
      <c r="AB79" s="3">
        <v>0</v>
      </c>
    </row>
    <row r="80" spans="1:28">
      <c r="A80" s="5">
        <v>78</v>
      </c>
      <c r="B80" s="7" t="s">
        <v>797</v>
      </c>
      <c r="C80" s="19" t="str">
        <f>VLOOKUP($B80,AgeCalc!$C$3:$V$290,7,FALSE)</f>
        <v>16 - 34</v>
      </c>
      <c r="D80" s="53"/>
      <c r="E80" s="8"/>
      <c r="F80" s="8"/>
      <c r="G80" s="56"/>
      <c r="H80" s="19">
        <f>VLOOKUP($B80,AgeCalc!$C$3:$V$290,8,FALSE)</f>
        <v>0</v>
      </c>
      <c r="I80" s="19">
        <f>VLOOKUP($B80,AgeCalc!$C$3:$V$290,9,FALSE)</f>
        <v>0</v>
      </c>
      <c r="J80" s="19">
        <f>VLOOKUP($B80,AgeCalc!$C$3:$V$290,10,FALSE)</f>
        <v>0</v>
      </c>
      <c r="K80" s="19">
        <f>VLOOKUP($B80,AgeCalc!$C$3:$V$290,11,FALSE)</f>
        <v>0</v>
      </c>
      <c r="L80" s="19">
        <f>VLOOKUP($B80,AgeCalc!$C$3:$V$290,12,FALSE)</f>
        <v>0</v>
      </c>
      <c r="M80" s="19">
        <f>VLOOKUP($B80,AgeCalc!$C$3:$V$290,13,FALSE)</f>
        <v>0</v>
      </c>
      <c r="N80" s="19">
        <f>VLOOKUP($B80,AgeCalc!$C$3:$V$290,14,FALSE)</f>
        <v>0</v>
      </c>
      <c r="O80" s="20">
        <f>VLOOKUP($B80,AgeCalc!$C$3:$V$290,15,FALSE)</f>
        <v>0</v>
      </c>
      <c r="P80" s="19">
        <f>VLOOKUP($B80,AgeCalc!$C$3:$V$290,16,FALSE)</f>
        <v>0</v>
      </c>
      <c r="Q80" s="19">
        <f>VLOOKUP($B80,AgeCalc!$C$3:$V$290,17,FALSE)</f>
        <v>0</v>
      </c>
      <c r="R80" s="19">
        <f>VLOOKUP($B80,AgeCalc!$C$3:$V$290,18,FALSE)</f>
        <v>0</v>
      </c>
      <c r="T80" s="4">
        <f t="shared" si="9"/>
        <v>0</v>
      </c>
      <c r="U80" s="54">
        <f t="shared" si="10"/>
        <v>0</v>
      </c>
      <c r="V80" s="5">
        <v>78</v>
      </c>
      <c r="W80">
        <f t="shared" si="11"/>
        <v>10</v>
      </c>
      <c r="X80" s="19">
        <f t="shared" si="12"/>
        <v>10</v>
      </c>
      <c r="Y80" s="7">
        <f t="shared" si="13"/>
        <v>0</v>
      </c>
      <c r="Z80" s="7">
        <f t="shared" si="14"/>
        <v>7</v>
      </c>
      <c r="AA80" s="40">
        <f t="shared" si="15"/>
        <v>0</v>
      </c>
      <c r="AB80" s="3">
        <v>0</v>
      </c>
    </row>
    <row r="81" spans="1:28">
      <c r="A81" s="5">
        <v>79</v>
      </c>
      <c r="B81" s="7" t="s">
        <v>408</v>
      </c>
      <c r="C81" s="19" t="str">
        <f>VLOOKUP($B81,AgeCalc!$C$3:$V$290,7,FALSE)</f>
        <v>16 - 34</v>
      </c>
      <c r="D81" s="53"/>
      <c r="E81" s="8"/>
      <c r="F81" s="8"/>
      <c r="G81" s="8"/>
      <c r="H81" s="19">
        <f>VLOOKUP($B81,AgeCalc!$C$3:$V$290,8,FALSE)</f>
        <v>0</v>
      </c>
      <c r="I81" s="19">
        <f>VLOOKUP($B81,AgeCalc!$C$3:$V$290,9,FALSE)</f>
        <v>0</v>
      </c>
      <c r="J81" s="19">
        <f>VLOOKUP($B81,AgeCalc!$C$3:$V$290,10,FALSE)</f>
        <v>0</v>
      </c>
      <c r="K81" s="19">
        <f>VLOOKUP($B81,AgeCalc!$C$3:$V$290,11,FALSE)</f>
        <v>0</v>
      </c>
      <c r="L81" s="19">
        <f>VLOOKUP($B81,AgeCalc!$C$3:$V$290,12,FALSE)</f>
        <v>0</v>
      </c>
      <c r="M81" s="19">
        <f>VLOOKUP($B81,AgeCalc!$C$3:$V$290,13,FALSE)</f>
        <v>0</v>
      </c>
      <c r="N81" s="19">
        <f>VLOOKUP($B81,AgeCalc!$C$3:$V$290,14,FALSE)</f>
        <v>0</v>
      </c>
      <c r="O81" s="20">
        <f>VLOOKUP($B81,AgeCalc!$C$3:$V$290,15,FALSE)</f>
        <v>0</v>
      </c>
      <c r="P81" s="19">
        <f>VLOOKUP($B81,AgeCalc!$C$3:$V$290,16,FALSE)</f>
        <v>0</v>
      </c>
      <c r="Q81" s="19">
        <f>VLOOKUP($B81,AgeCalc!$C$3:$V$290,17,FALSE)</f>
        <v>0</v>
      </c>
      <c r="R81" s="19">
        <f>VLOOKUP($B81,AgeCalc!$C$3:$V$290,18,FALSE)</f>
        <v>0</v>
      </c>
      <c r="T81" s="4">
        <f t="shared" si="9"/>
        <v>0</v>
      </c>
      <c r="U81" s="54">
        <f t="shared" si="10"/>
        <v>0</v>
      </c>
      <c r="V81" s="5">
        <v>79</v>
      </c>
      <c r="W81">
        <f t="shared" si="11"/>
        <v>10</v>
      </c>
      <c r="X81" s="19">
        <f t="shared" si="12"/>
        <v>10</v>
      </c>
      <c r="Y81" s="7">
        <f t="shared" si="13"/>
        <v>0</v>
      </c>
      <c r="Z81" s="7">
        <f t="shared" si="14"/>
        <v>7</v>
      </c>
      <c r="AA81" s="40">
        <f t="shared" si="15"/>
        <v>0</v>
      </c>
      <c r="AB81" s="3">
        <v>0</v>
      </c>
    </row>
    <row r="82" spans="1:28">
      <c r="A82" s="5">
        <v>80</v>
      </c>
      <c r="B82" s="7" t="s">
        <v>384</v>
      </c>
      <c r="C82" s="19" t="str">
        <f>VLOOKUP($B82,AgeCalc!$C$3:$V$290,7,FALSE)</f>
        <v>16 - 34</v>
      </c>
      <c r="D82" s="53"/>
      <c r="E82" s="8"/>
      <c r="F82" s="8"/>
      <c r="G82" s="8"/>
      <c r="H82" s="19">
        <f>VLOOKUP($B82,AgeCalc!$C$3:$V$290,8,FALSE)</f>
        <v>0</v>
      </c>
      <c r="I82" s="19">
        <f>VLOOKUP($B82,AgeCalc!$C$3:$V$290,9,FALSE)</f>
        <v>0</v>
      </c>
      <c r="J82" s="19">
        <f>VLOOKUP($B82,AgeCalc!$C$3:$V$290,10,FALSE)</f>
        <v>0</v>
      </c>
      <c r="K82" s="19">
        <f>VLOOKUP($B82,AgeCalc!$C$3:$V$290,11,FALSE)</f>
        <v>0</v>
      </c>
      <c r="L82" s="19">
        <f>VLOOKUP($B82,AgeCalc!$C$3:$V$290,12,FALSE)</f>
        <v>0</v>
      </c>
      <c r="M82" s="19">
        <f>VLOOKUP($B82,AgeCalc!$C$3:$V$290,13,FALSE)</f>
        <v>0</v>
      </c>
      <c r="N82" s="19">
        <f>VLOOKUP($B82,AgeCalc!$C$3:$V$290,14,FALSE)</f>
        <v>0</v>
      </c>
      <c r="O82" s="20">
        <f>VLOOKUP($B82,AgeCalc!$C$3:$V$290,15,FALSE)</f>
        <v>0</v>
      </c>
      <c r="P82" s="19">
        <f>VLOOKUP($B82,AgeCalc!$C$3:$V$290,16,FALSE)</f>
        <v>0</v>
      </c>
      <c r="Q82" s="19">
        <f>VLOOKUP($B82,AgeCalc!$C$3:$V$290,17,FALSE)</f>
        <v>0</v>
      </c>
      <c r="R82" s="19">
        <f>VLOOKUP($B82,AgeCalc!$C$3:$V$290,18,FALSE)</f>
        <v>0</v>
      </c>
      <c r="T82" s="4">
        <f t="shared" si="9"/>
        <v>0</v>
      </c>
      <c r="U82" s="54">
        <f t="shared" si="10"/>
        <v>0</v>
      </c>
      <c r="V82" s="5">
        <v>80</v>
      </c>
      <c r="W82">
        <f t="shared" si="11"/>
        <v>10</v>
      </c>
      <c r="X82" s="19">
        <f t="shared" si="12"/>
        <v>10</v>
      </c>
      <c r="Y82" s="7">
        <f t="shared" si="13"/>
        <v>0</v>
      </c>
      <c r="Z82" s="7">
        <f t="shared" si="14"/>
        <v>7</v>
      </c>
      <c r="AA82" s="40">
        <f t="shared" si="15"/>
        <v>0</v>
      </c>
      <c r="AB82" s="3">
        <v>0</v>
      </c>
    </row>
    <row r="83" spans="1:28">
      <c r="A83" s="5">
        <v>81</v>
      </c>
      <c r="B83" s="7" t="s">
        <v>454</v>
      </c>
      <c r="C83" s="19" t="str">
        <f>VLOOKUP($B83,AgeCalc!$C$3:$V$290,7,FALSE)</f>
        <v>16 - 34</v>
      </c>
      <c r="D83" s="53"/>
      <c r="E83" s="8"/>
      <c r="F83" s="8"/>
      <c r="G83" s="8"/>
      <c r="H83" s="19">
        <f>VLOOKUP($B83,AgeCalc!$C$3:$V$290,8,FALSE)</f>
        <v>0</v>
      </c>
      <c r="I83" s="19">
        <f>VLOOKUP($B83,AgeCalc!$C$3:$V$290,9,FALSE)</f>
        <v>0</v>
      </c>
      <c r="J83" s="19">
        <f>VLOOKUP($B83,AgeCalc!$C$3:$V$290,10,FALSE)</f>
        <v>0</v>
      </c>
      <c r="K83" s="19">
        <f>VLOOKUP($B83,AgeCalc!$C$3:$V$290,11,FALSE)</f>
        <v>0</v>
      </c>
      <c r="L83" s="19">
        <f>VLOOKUP($B83,AgeCalc!$C$3:$V$290,12,FALSE)</f>
        <v>0</v>
      </c>
      <c r="M83" s="19">
        <f>VLOOKUP($B83,AgeCalc!$C$3:$V$290,13,FALSE)</f>
        <v>0</v>
      </c>
      <c r="N83" s="19">
        <f>VLOOKUP($B83,AgeCalc!$C$3:$V$290,14,FALSE)</f>
        <v>0</v>
      </c>
      <c r="O83" s="20">
        <f>VLOOKUP($B83,AgeCalc!$C$3:$V$290,15,FALSE)</f>
        <v>0</v>
      </c>
      <c r="P83" s="19">
        <f>VLOOKUP($B83,AgeCalc!$C$3:$V$290,16,FALSE)</f>
        <v>0</v>
      </c>
      <c r="Q83" s="19">
        <f>VLOOKUP($B83,AgeCalc!$C$3:$V$290,17,FALSE)</f>
        <v>0</v>
      </c>
      <c r="R83" s="19">
        <f>VLOOKUP($B83,AgeCalc!$C$3:$V$290,18,FALSE)</f>
        <v>0</v>
      </c>
      <c r="T83" s="4">
        <f t="shared" si="9"/>
        <v>0</v>
      </c>
      <c r="U83" s="54">
        <f t="shared" si="10"/>
        <v>0</v>
      </c>
      <c r="V83" s="5">
        <v>81</v>
      </c>
      <c r="W83">
        <f t="shared" si="11"/>
        <v>10</v>
      </c>
      <c r="X83" s="19">
        <f t="shared" si="12"/>
        <v>10</v>
      </c>
      <c r="Y83" s="7">
        <f t="shared" si="13"/>
        <v>0</v>
      </c>
      <c r="Z83" s="7">
        <f t="shared" si="14"/>
        <v>7</v>
      </c>
      <c r="AA83" s="40">
        <f t="shared" si="15"/>
        <v>0</v>
      </c>
      <c r="AB83" s="3">
        <v>0</v>
      </c>
    </row>
    <row r="84" spans="1:28">
      <c r="A84" s="5">
        <v>82</v>
      </c>
      <c r="B84" s="7" t="s">
        <v>794</v>
      </c>
      <c r="C84" s="19" t="str">
        <f>VLOOKUP($B84,AgeCalc!$C$3:$V$290,7,FALSE)</f>
        <v>16 - 34</v>
      </c>
      <c r="D84" s="53"/>
      <c r="E84" s="8"/>
      <c r="F84" s="8"/>
      <c r="G84" s="8"/>
      <c r="H84" s="19">
        <f>VLOOKUP($B84,AgeCalc!$C$3:$V$290,8,FALSE)</f>
        <v>0</v>
      </c>
      <c r="I84" s="19">
        <f>VLOOKUP($B84,AgeCalc!$C$3:$V$290,9,FALSE)</f>
        <v>0</v>
      </c>
      <c r="J84" s="19">
        <f>VLOOKUP($B84,AgeCalc!$C$3:$V$290,10,FALSE)</f>
        <v>0</v>
      </c>
      <c r="K84" s="19">
        <f>VLOOKUP($B84,AgeCalc!$C$3:$V$290,11,FALSE)</f>
        <v>0</v>
      </c>
      <c r="L84" s="19">
        <f>VLOOKUP($B84,AgeCalc!$C$3:$V$290,12,FALSE)</f>
        <v>0</v>
      </c>
      <c r="M84" s="19">
        <f>VLOOKUP($B84,AgeCalc!$C$3:$V$290,13,FALSE)</f>
        <v>0</v>
      </c>
      <c r="N84" s="19">
        <f>VLOOKUP($B84,AgeCalc!$C$3:$V$290,14,FALSE)</f>
        <v>0</v>
      </c>
      <c r="O84" s="20">
        <f>VLOOKUP($B84,AgeCalc!$C$3:$V$290,15,FALSE)</f>
        <v>0</v>
      </c>
      <c r="P84" s="19">
        <f>VLOOKUP($B84,AgeCalc!$C$3:$V$290,16,FALSE)</f>
        <v>0</v>
      </c>
      <c r="Q84" s="19">
        <f>VLOOKUP($B84,AgeCalc!$C$3:$V$290,17,FALSE)</f>
        <v>0</v>
      </c>
      <c r="R84" s="19">
        <f>VLOOKUP($B84,AgeCalc!$C$3:$V$290,18,FALSE)</f>
        <v>0</v>
      </c>
      <c r="T84" s="4">
        <f t="shared" si="9"/>
        <v>0</v>
      </c>
      <c r="U84" s="54">
        <f t="shared" si="10"/>
        <v>0</v>
      </c>
      <c r="V84" s="5">
        <v>82</v>
      </c>
      <c r="W84">
        <f t="shared" si="11"/>
        <v>10</v>
      </c>
      <c r="X84" s="19">
        <f t="shared" si="12"/>
        <v>10</v>
      </c>
      <c r="Y84" s="7">
        <f t="shared" si="13"/>
        <v>0</v>
      </c>
      <c r="Z84" s="7">
        <f t="shared" si="14"/>
        <v>7</v>
      </c>
      <c r="AA84" s="40">
        <f t="shared" si="15"/>
        <v>0</v>
      </c>
      <c r="AB84" s="3">
        <v>0</v>
      </c>
    </row>
    <row r="85" spans="1:28">
      <c r="A85" s="5">
        <v>83</v>
      </c>
      <c r="B85" s="7" t="s">
        <v>785</v>
      </c>
      <c r="C85" s="19" t="str">
        <f>VLOOKUP($B85,AgeCalc!$C$3:$V$290,7,FALSE)</f>
        <v>35 - 39</v>
      </c>
      <c r="D85" s="53"/>
      <c r="E85" s="8"/>
      <c r="F85" s="8"/>
      <c r="G85" s="8"/>
      <c r="H85" s="19">
        <f>VLOOKUP($B85,AgeCalc!$C$3:$V$290,8,FALSE)</f>
        <v>0</v>
      </c>
      <c r="I85" s="19">
        <f>VLOOKUP($B85,AgeCalc!$C$3:$V$290,9,FALSE)</f>
        <v>0</v>
      </c>
      <c r="J85" s="19">
        <f>VLOOKUP($B85,AgeCalc!$C$3:$V$290,10,FALSE)</f>
        <v>0</v>
      </c>
      <c r="K85" s="19">
        <f>VLOOKUP($B85,AgeCalc!$C$3:$V$290,11,FALSE)</f>
        <v>0</v>
      </c>
      <c r="L85" s="19">
        <f>VLOOKUP($B85,AgeCalc!$C$3:$V$290,12,FALSE)</f>
        <v>0</v>
      </c>
      <c r="M85" s="19">
        <f>VLOOKUP($B85,AgeCalc!$C$3:$V$290,13,FALSE)</f>
        <v>0</v>
      </c>
      <c r="N85" s="19">
        <f>VLOOKUP($B85,AgeCalc!$C$3:$V$290,14,FALSE)</f>
        <v>0</v>
      </c>
      <c r="O85" s="20">
        <f>VLOOKUP($B85,AgeCalc!$C$3:$V$290,15,FALSE)</f>
        <v>0</v>
      </c>
      <c r="P85" s="19">
        <f>VLOOKUP($B85,AgeCalc!$C$3:$V$290,16,FALSE)</f>
        <v>0</v>
      </c>
      <c r="Q85" s="19">
        <f>VLOOKUP($B85,AgeCalc!$C$3:$V$290,17,FALSE)</f>
        <v>0</v>
      </c>
      <c r="R85" s="19">
        <f>VLOOKUP($B85,AgeCalc!$C$3:$V$290,18,FALSE)</f>
        <v>0</v>
      </c>
      <c r="T85" s="4">
        <f t="shared" si="9"/>
        <v>0</v>
      </c>
      <c r="U85" s="54">
        <f t="shared" si="10"/>
        <v>0</v>
      </c>
      <c r="V85" s="5">
        <v>83</v>
      </c>
      <c r="W85">
        <f t="shared" si="11"/>
        <v>10</v>
      </c>
      <c r="X85" s="19">
        <f t="shared" si="12"/>
        <v>10</v>
      </c>
      <c r="Y85" s="7">
        <f t="shared" si="13"/>
        <v>0</v>
      </c>
      <c r="Z85" s="7">
        <f t="shared" si="14"/>
        <v>7</v>
      </c>
      <c r="AA85" s="40">
        <f t="shared" si="15"/>
        <v>0</v>
      </c>
      <c r="AB85" s="3">
        <v>0</v>
      </c>
    </row>
    <row r="86" spans="1:28">
      <c r="A86" s="5">
        <v>84</v>
      </c>
      <c r="B86" s="7" t="s">
        <v>314</v>
      </c>
      <c r="C86" s="19" t="str">
        <f>VLOOKUP($B86,AgeCalc!$C$3:$V$290,7,FALSE)</f>
        <v>35 - 39</v>
      </c>
      <c r="D86" s="53"/>
      <c r="E86" s="8"/>
      <c r="F86" s="8"/>
      <c r="G86" s="8"/>
      <c r="H86" s="19">
        <f>VLOOKUP($B86,AgeCalc!$C$3:$V$290,8,FALSE)</f>
        <v>0</v>
      </c>
      <c r="I86" s="19">
        <f>VLOOKUP($B86,AgeCalc!$C$3:$V$290,9,FALSE)</f>
        <v>0</v>
      </c>
      <c r="J86" s="19">
        <f>VLOOKUP($B86,AgeCalc!$C$3:$V$290,10,FALSE)</f>
        <v>0</v>
      </c>
      <c r="K86" s="19">
        <f>VLOOKUP($B86,AgeCalc!$C$3:$V$290,11,FALSE)</f>
        <v>0</v>
      </c>
      <c r="L86" s="19">
        <f>VLOOKUP($B86,AgeCalc!$C$3:$V$290,12,FALSE)</f>
        <v>0</v>
      </c>
      <c r="M86" s="19">
        <f>VLOOKUP($B86,AgeCalc!$C$3:$V$290,13,FALSE)</f>
        <v>0</v>
      </c>
      <c r="N86" s="19">
        <f>VLOOKUP($B86,AgeCalc!$C$3:$V$290,14,FALSE)</f>
        <v>0</v>
      </c>
      <c r="O86" s="20">
        <f>VLOOKUP($B86,AgeCalc!$C$3:$V$290,15,FALSE)</f>
        <v>0</v>
      </c>
      <c r="P86" s="19">
        <f>VLOOKUP($B86,AgeCalc!$C$3:$V$290,16,FALSE)</f>
        <v>0</v>
      </c>
      <c r="Q86" s="19">
        <f>VLOOKUP($B86,AgeCalc!$C$3:$V$290,17,FALSE)</f>
        <v>0</v>
      </c>
      <c r="R86" s="19">
        <f>VLOOKUP($B86,AgeCalc!$C$3:$V$290,18,FALSE)</f>
        <v>0</v>
      </c>
      <c r="T86" s="4">
        <f t="shared" si="9"/>
        <v>0</v>
      </c>
      <c r="U86" s="54">
        <f t="shared" si="10"/>
        <v>0</v>
      </c>
      <c r="V86" s="5">
        <v>84</v>
      </c>
      <c r="W86">
        <f t="shared" si="11"/>
        <v>10</v>
      </c>
      <c r="X86" s="19">
        <f t="shared" si="12"/>
        <v>10</v>
      </c>
      <c r="Y86" s="7">
        <f t="shared" si="13"/>
        <v>0</v>
      </c>
      <c r="Z86" s="7">
        <f t="shared" si="14"/>
        <v>7</v>
      </c>
      <c r="AA86" s="40">
        <f t="shared" si="15"/>
        <v>0</v>
      </c>
      <c r="AB86" s="3">
        <v>0</v>
      </c>
    </row>
    <row r="87" spans="1:28">
      <c r="A87" s="5">
        <v>85</v>
      </c>
      <c r="B87" s="7" t="s">
        <v>257</v>
      </c>
      <c r="C87" s="19" t="str">
        <f>VLOOKUP($B87,AgeCalc!$C$3:$V$290,7,FALSE)</f>
        <v>35 - 39</v>
      </c>
      <c r="D87" s="53"/>
      <c r="E87" s="8"/>
      <c r="F87" s="8"/>
      <c r="G87" s="8"/>
      <c r="H87" s="19">
        <f>VLOOKUP($B87,AgeCalc!$C$3:$V$290,8,FALSE)</f>
        <v>0</v>
      </c>
      <c r="I87" s="19">
        <f>VLOOKUP($B87,AgeCalc!$C$3:$V$290,9,FALSE)</f>
        <v>0</v>
      </c>
      <c r="J87" s="19">
        <f>VLOOKUP($B87,AgeCalc!$C$3:$V$290,10,FALSE)</f>
        <v>0</v>
      </c>
      <c r="K87" s="19">
        <f>VLOOKUP($B87,AgeCalc!$C$3:$V$290,11,FALSE)</f>
        <v>0</v>
      </c>
      <c r="L87" s="19">
        <f>VLOOKUP($B87,AgeCalc!$C$3:$V$290,12,FALSE)</f>
        <v>0</v>
      </c>
      <c r="M87" s="19">
        <f>VLOOKUP($B87,AgeCalc!$C$3:$V$290,13,FALSE)</f>
        <v>0</v>
      </c>
      <c r="N87" s="19">
        <f>VLOOKUP($B87,AgeCalc!$C$3:$V$290,14,FALSE)</f>
        <v>0</v>
      </c>
      <c r="O87" s="20">
        <f>VLOOKUP($B87,AgeCalc!$C$3:$V$290,15,FALSE)</f>
        <v>0</v>
      </c>
      <c r="P87" s="19">
        <f>VLOOKUP($B87,AgeCalc!$C$3:$V$290,16,FALSE)</f>
        <v>0</v>
      </c>
      <c r="Q87" s="19">
        <f>VLOOKUP($B87,AgeCalc!$C$3:$V$290,17,FALSE)</f>
        <v>0</v>
      </c>
      <c r="R87" s="19">
        <f>VLOOKUP($B87,AgeCalc!$C$3:$V$290,18,FALSE)</f>
        <v>0</v>
      </c>
      <c r="T87" s="4">
        <f t="shared" si="9"/>
        <v>0</v>
      </c>
      <c r="U87" s="54">
        <f t="shared" si="10"/>
        <v>0</v>
      </c>
      <c r="V87" s="5">
        <v>85</v>
      </c>
      <c r="W87">
        <f t="shared" si="11"/>
        <v>10</v>
      </c>
      <c r="X87" s="19">
        <f t="shared" si="12"/>
        <v>10</v>
      </c>
      <c r="Y87" s="7">
        <f t="shared" si="13"/>
        <v>0</v>
      </c>
      <c r="Z87" s="7">
        <f t="shared" si="14"/>
        <v>7</v>
      </c>
      <c r="AA87" s="40">
        <f t="shared" si="15"/>
        <v>0</v>
      </c>
      <c r="AB87" s="3">
        <v>0</v>
      </c>
    </row>
    <row r="88" spans="1:28">
      <c r="A88" s="5">
        <v>86</v>
      </c>
      <c r="B88" s="7" t="s">
        <v>385</v>
      </c>
      <c r="C88" s="19" t="str">
        <f>VLOOKUP($B88,AgeCalc!$C$3:$V$290,7,FALSE)</f>
        <v>35 - 39</v>
      </c>
      <c r="D88" s="53"/>
      <c r="E88" s="8"/>
      <c r="F88" s="8"/>
      <c r="G88" s="8"/>
      <c r="H88" s="19">
        <f>VLOOKUP($B88,AgeCalc!$C$3:$V$290,8,FALSE)</f>
        <v>0</v>
      </c>
      <c r="I88" s="19">
        <f>VLOOKUP($B88,AgeCalc!$C$3:$V$290,9,FALSE)</f>
        <v>0</v>
      </c>
      <c r="J88" s="19">
        <f>VLOOKUP($B88,AgeCalc!$C$3:$V$290,10,FALSE)</f>
        <v>0</v>
      </c>
      <c r="K88" s="19">
        <f>VLOOKUP($B88,AgeCalc!$C$3:$V$290,11,FALSE)</f>
        <v>0</v>
      </c>
      <c r="L88" s="19">
        <f>VLOOKUP($B88,AgeCalc!$C$3:$V$290,12,FALSE)</f>
        <v>0</v>
      </c>
      <c r="M88" s="19">
        <f>VLOOKUP($B88,AgeCalc!$C$3:$V$290,13,FALSE)</f>
        <v>0</v>
      </c>
      <c r="N88" s="19">
        <f>VLOOKUP($B88,AgeCalc!$C$3:$V$290,14,FALSE)</f>
        <v>0</v>
      </c>
      <c r="O88" s="20">
        <f>VLOOKUP($B88,AgeCalc!$C$3:$V$290,15,FALSE)</f>
        <v>0</v>
      </c>
      <c r="P88" s="19">
        <f>VLOOKUP($B88,AgeCalc!$C$3:$V$290,16,FALSE)</f>
        <v>0</v>
      </c>
      <c r="Q88" s="19">
        <f>VLOOKUP($B88,AgeCalc!$C$3:$V$290,17,FALSE)</f>
        <v>0</v>
      </c>
      <c r="R88" s="19">
        <f>VLOOKUP($B88,AgeCalc!$C$3:$V$290,18,FALSE)</f>
        <v>0</v>
      </c>
      <c r="T88" s="4">
        <f t="shared" si="9"/>
        <v>0</v>
      </c>
      <c r="U88" s="54">
        <f t="shared" si="10"/>
        <v>0</v>
      </c>
      <c r="V88" s="5">
        <v>86</v>
      </c>
      <c r="W88">
        <f t="shared" si="11"/>
        <v>10</v>
      </c>
      <c r="X88" s="19">
        <f t="shared" si="12"/>
        <v>10</v>
      </c>
      <c r="Y88" s="7">
        <f t="shared" si="13"/>
        <v>0</v>
      </c>
      <c r="Z88" s="7">
        <f t="shared" si="14"/>
        <v>7</v>
      </c>
      <c r="AA88" s="40">
        <f t="shared" si="15"/>
        <v>0</v>
      </c>
      <c r="AB88" s="3">
        <v>0</v>
      </c>
    </row>
    <row r="89" spans="1:28">
      <c r="A89" s="5">
        <v>87</v>
      </c>
      <c r="B89" s="7" t="s">
        <v>259</v>
      </c>
      <c r="C89" s="19" t="str">
        <f>VLOOKUP($B89,AgeCalc!$C$3:$V$290,7,FALSE)</f>
        <v>35 - 39</v>
      </c>
      <c r="D89" s="53"/>
      <c r="E89" s="8"/>
      <c r="F89" s="8"/>
      <c r="G89" s="8"/>
      <c r="H89" s="19">
        <f>VLOOKUP($B89,AgeCalc!$C$3:$V$290,8,FALSE)</f>
        <v>0</v>
      </c>
      <c r="I89" s="19">
        <f>VLOOKUP($B89,AgeCalc!$C$3:$V$290,9,FALSE)</f>
        <v>0</v>
      </c>
      <c r="J89" s="19">
        <f>VLOOKUP($B89,AgeCalc!$C$3:$V$290,10,FALSE)</f>
        <v>0</v>
      </c>
      <c r="K89" s="19">
        <f>VLOOKUP($B89,AgeCalc!$C$3:$V$290,11,FALSE)</f>
        <v>0</v>
      </c>
      <c r="L89" s="19">
        <f>VLOOKUP($B89,AgeCalc!$C$3:$V$290,12,FALSE)</f>
        <v>0</v>
      </c>
      <c r="M89" s="19">
        <f>VLOOKUP($B89,AgeCalc!$C$3:$V$290,13,FALSE)</f>
        <v>0</v>
      </c>
      <c r="N89" s="19">
        <f>VLOOKUP($B89,AgeCalc!$C$3:$V$290,14,FALSE)</f>
        <v>0</v>
      </c>
      <c r="O89" s="20">
        <f>VLOOKUP($B89,AgeCalc!$C$3:$V$290,15,FALSE)</f>
        <v>0</v>
      </c>
      <c r="P89" s="19">
        <f>VLOOKUP($B89,AgeCalc!$C$3:$V$290,16,FALSE)</f>
        <v>0</v>
      </c>
      <c r="Q89" s="19">
        <f>VLOOKUP($B89,AgeCalc!$C$3:$V$290,17,FALSE)</f>
        <v>0</v>
      </c>
      <c r="R89" s="19">
        <f>VLOOKUP($B89,AgeCalc!$C$3:$V$290,18,FALSE)</f>
        <v>0</v>
      </c>
      <c r="T89" s="4">
        <f t="shared" si="9"/>
        <v>0</v>
      </c>
      <c r="U89" s="54">
        <f t="shared" si="10"/>
        <v>0</v>
      </c>
      <c r="V89" s="5">
        <v>87</v>
      </c>
      <c r="W89">
        <f t="shared" si="11"/>
        <v>10</v>
      </c>
      <c r="X89" s="19">
        <f t="shared" si="12"/>
        <v>10</v>
      </c>
      <c r="Y89" s="7">
        <f t="shared" si="13"/>
        <v>0</v>
      </c>
      <c r="Z89" s="7">
        <f t="shared" si="14"/>
        <v>7</v>
      </c>
      <c r="AA89" s="40">
        <f t="shared" si="15"/>
        <v>0</v>
      </c>
      <c r="AB89" s="3">
        <v>0</v>
      </c>
    </row>
    <row r="90" spans="1:28">
      <c r="A90" s="5">
        <v>88</v>
      </c>
      <c r="B90" s="7" t="s">
        <v>793</v>
      </c>
      <c r="C90" s="19" t="str">
        <f>VLOOKUP($B90,AgeCalc!$C$3:$V$290,7,FALSE)</f>
        <v>40 - 44</v>
      </c>
      <c r="D90" s="53"/>
      <c r="E90" s="8"/>
      <c r="F90" s="8"/>
      <c r="G90" s="8"/>
      <c r="H90" s="19">
        <f>VLOOKUP($B90,AgeCalc!$C$3:$V$290,8,FALSE)</f>
        <v>0</v>
      </c>
      <c r="I90" s="19">
        <f>VLOOKUP($B90,AgeCalc!$C$3:$V$290,9,FALSE)</f>
        <v>0</v>
      </c>
      <c r="J90" s="19">
        <f>VLOOKUP($B90,AgeCalc!$C$3:$V$290,10,FALSE)</f>
        <v>0</v>
      </c>
      <c r="K90" s="19">
        <f>VLOOKUP($B90,AgeCalc!$C$3:$V$290,11,FALSE)</f>
        <v>0</v>
      </c>
      <c r="L90" s="19">
        <f>VLOOKUP($B90,AgeCalc!$C$3:$V$290,12,FALSE)</f>
        <v>0</v>
      </c>
      <c r="M90" s="19">
        <f>VLOOKUP($B90,AgeCalc!$C$3:$V$290,13,FALSE)</f>
        <v>0</v>
      </c>
      <c r="N90" s="19">
        <f>VLOOKUP($B90,AgeCalc!$C$3:$V$290,14,FALSE)</f>
        <v>0</v>
      </c>
      <c r="O90" s="20">
        <f>VLOOKUP($B90,AgeCalc!$C$3:$V$290,15,FALSE)</f>
        <v>0</v>
      </c>
      <c r="P90" s="19">
        <f>VLOOKUP($B90,AgeCalc!$C$3:$V$290,16,FALSE)</f>
        <v>0</v>
      </c>
      <c r="Q90" s="19">
        <f>VLOOKUP($B90,AgeCalc!$C$3:$V$290,17,FALSE)</f>
        <v>0</v>
      </c>
      <c r="R90" s="19">
        <f>VLOOKUP($B90,AgeCalc!$C$3:$V$290,18,FALSE)</f>
        <v>0</v>
      </c>
      <c r="T90" s="4">
        <f t="shared" si="9"/>
        <v>0</v>
      </c>
      <c r="U90" s="54">
        <f t="shared" si="10"/>
        <v>0</v>
      </c>
      <c r="V90" s="5">
        <v>88</v>
      </c>
      <c r="W90">
        <f t="shared" si="11"/>
        <v>10</v>
      </c>
      <c r="X90" s="19">
        <f t="shared" si="12"/>
        <v>10</v>
      </c>
      <c r="Y90" s="7">
        <f t="shared" si="13"/>
        <v>0</v>
      </c>
      <c r="Z90" s="7">
        <f t="shared" si="14"/>
        <v>7</v>
      </c>
      <c r="AA90" s="40">
        <f t="shared" si="15"/>
        <v>0</v>
      </c>
      <c r="AB90" s="3">
        <v>0</v>
      </c>
    </row>
    <row r="91" spans="1:28">
      <c r="A91" s="5">
        <v>89</v>
      </c>
      <c r="B91" s="7" t="s">
        <v>791</v>
      </c>
      <c r="C91" s="19" t="str">
        <f>VLOOKUP($B91,AgeCalc!$C$3:$V$290,7,FALSE)</f>
        <v>65+</v>
      </c>
      <c r="D91" s="53"/>
      <c r="E91" s="8"/>
      <c r="F91" s="8"/>
      <c r="G91" s="8"/>
      <c r="H91" s="19">
        <f>VLOOKUP($B91,AgeCalc!$C$3:$V$290,8,FALSE)</f>
        <v>0</v>
      </c>
      <c r="I91" s="19">
        <f>VLOOKUP($B91,AgeCalc!$C$3:$V$290,9,FALSE)</f>
        <v>0</v>
      </c>
      <c r="J91" s="19">
        <f>VLOOKUP($B91,AgeCalc!$C$3:$V$290,10,FALSE)</f>
        <v>0</v>
      </c>
      <c r="K91" s="19">
        <f>VLOOKUP($B91,AgeCalc!$C$3:$V$290,11,FALSE)</f>
        <v>0</v>
      </c>
      <c r="L91" s="19">
        <f>VLOOKUP($B91,AgeCalc!$C$3:$V$290,12,FALSE)</f>
        <v>0</v>
      </c>
      <c r="M91" s="19">
        <f>VLOOKUP($B91,AgeCalc!$C$3:$V$290,13,FALSE)</f>
        <v>0</v>
      </c>
      <c r="N91" s="19">
        <f>VLOOKUP($B91,AgeCalc!$C$3:$V$290,14,FALSE)</f>
        <v>0</v>
      </c>
      <c r="O91" s="20">
        <f>VLOOKUP($B91,AgeCalc!$C$3:$V$290,15,FALSE)</f>
        <v>0</v>
      </c>
      <c r="P91" s="19">
        <f>VLOOKUP($B91,AgeCalc!$C$3:$V$290,16,FALSE)</f>
        <v>0</v>
      </c>
      <c r="Q91" s="19">
        <f>VLOOKUP($B91,AgeCalc!$C$3:$V$290,17,FALSE)</f>
        <v>0</v>
      </c>
      <c r="R91" s="19">
        <f>VLOOKUP($B91,AgeCalc!$C$3:$V$290,18,FALSE)</f>
        <v>0</v>
      </c>
      <c r="T91" s="4">
        <f t="shared" si="9"/>
        <v>0</v>
      </c>
      <c r="U91" s="54">
        <f t="shared" si="10"/>
        <v>0</v>
      </c>
      <c r="V91" s="5">
        <v>89</v>
      </c>
      <c r="W91">
        <f t="shared" si="11"/>
        <v>10</v>
      </c>
      <c r="X91" s="19">
        <f t="shared" si="12"/>
        <v>10</v>
      </c>
      <c r="Y91" s="7">
        <f t="shared" si="13"/>
        <v>0</v>
      </c>
      <c r="Z91" s="7">
        <f t="shared" si="14"/>
        <v>7</v>
      </c>
      <c r="AA91" s="40">
        <f t="shared" si="15"/>
        <v>0</v>
      </c>
      <c r="AB91" s="3">
        <v>0</v>
      </c>
    </row>
    <row r="92" spans="1:28">
      <c r="A92" s="5">
        <v>90</v>
      </c>
      <c r="B92" s="7" t="s">
        <v>128</v>
      </c>
      <c r="C92" s="19" t="str">
        <f>VLOOKUP($B92,AgeCalc!$C$3:$V$290,7,FALSE)</f>
        <v>40 - 44</v>
      </c>
      <c r="D92" s="53"/>
      <c r="E92" s="8"/>
      <c r="F92" s="8"/>
      <c r="G92" s="8"/>
      <c r="H92" s="19">
        <f>VLOOKUP($B92,AgeCalc!$C$3:$V$290,8,FALSE)</f>
        <v>0</v>
      </c>
      <c r="I92" s="19">
        <f>VLOOKUP($B92,AgeCalc!$C$3:$V$290,9,FALSE)</f>
        <v>0</v>
      </c>
      <c r="J92" s="19">
        <f>VLOOKUP($B92,AgeCalc!$C$3:$V$290,10,FALSE)</f>
        <v>0</v>
      </c>
      <c r="K92" s="19">
        <f>VLOOKUP($B92,AgeCalc!$C$3:$V$290,11,FALSE)</f>
        <v>0</v>
      </c>
      <c r="L92" s="19">
        <f>VLOOKUP($B92,AgeCalc!$C$3:$V$290,12,FALSE)</f>
        <v>0</v>
      </c>
      <c r="M92" s="19">
        <f>VLOOKUP($B92,AgeCalc!$C$3:$V$290,13,FALSE)</f>
        <v>0</v>
      </c>
      <c r="N92" s="19">
        <f>VLOOKUP($B92,AgeCalc!$C$3:$V$290,14,FALSE)</f>
        <v>0</v>
      </c>
      <c r="O92" s="20">
        <f>VLOOKUP($B92,AgeCalc!$C$3:$V$290,15,FALSE)</f>
        <v>0</v>
      </c>
      <c r="P92" s="19">
        <f>VLOOKUP($B92,AgeCalc!$C$3:$V$290,16,FALSE)</f>
        <v>0</v>
      </c>
      <c r="Q92" s="19">
        <f>VLOOKUP($B92,AgeCalc!$C$3:$V$290,17,FALSE)</f>
        <v>0</v>
      </c>
      <c r="R92" s="19">
        <f>VLOOKUP($B92,AgeCalc!$C$3:$V$290,18,FALSE)</f>
        <v>0</v>
      </c>
      <c r="T92" s="4">
        <f t="shared" si="9"/>
        <v>0</v>
      </c>
      <c r="U92" s="54">
        <f t="shared" si="10"/>
        <v>0</v>
      </c>
      <c r="V92" s="5">
        <v>90</v>
      </c>
      <c r="W92">
        <f t="shared" si="11"/>
        <v>10</v>
      </c>
      <c r="X92" s="19">
        <f t="shared" si="12"/>
        <v>10</v>
      </c>
      <c r="Y92" s="7">
        <f t="shared" si="13"/>
        <v>0</v>
      </c>
      <c r="Z92" s="7">
        <f t="shared" si="14"/>
        <v>7</v>
      </c>
      <c r="AA92" s="40">
        <f t="shared" si="15"/>
        <v>0</v>
      </c>
      <c r="AB92" s="3">
        <v>0</v>
      </c>
    </row>
    <row r="93" spans="1:28">
      <c r="A93" s="5">
        <v>91</v>
      </c>
      <c r="B93" s="7" t="s">
        <v>214</v>
      </c>
      <c r="C93" s="19" t="str">
        <f>VLOOKUP($B93,AgeCalc!$C$3:$V$290,7,FALSE)</f>
        <v>45 - 49</v>
      </c>
      <c r="D93" s="53"/>
      <c r="E93" s="8"/>
      <c r="F93" s="8"/>
      <c r="G93" s="8"/>
      <c r="H93" s="19">
        <f>VLOOKUP($B93,AgeCalc!$C$3:$V$290,8,FALSE)</f>
        <v>0</v>
      </c>
      <c r="I93" s="19">
        <f>VLOOKUP($B93,AgeCalc!$C$3:$V$290,9,FALSE)</f>
        <v>0</v>
      </c>
      <c r="J93" s="19">
        <f>VLOOKUP($B93,AgeCalc!$C$3:$V$290,10,FALSE)</f>
        <v>0</v>
      </c>
      <c r="K93" s="19">
        <f>VLOOKUP($B93,AgeCalc!$C$3:$V$290,11,FALSE)</f>
        <v>0</v>
      </c>
      <c r="L93" s="19">
        <f>VLOOKUP($B93,AgeCalc!$C$3:$V$290,12,FALSE)</f>
        <v>0</v>
      </c>
      <c r="M93" s="19">
        <f>VLOOKUP($B93,AgeCalc!$C$3:$V$290,13,FALSE)</f>
        <v>0</v>
      </c>
      <c r="N93" s="19">
        <f>VLOOKUP($B93,AgeCalc!$C$3:$V$290,14,FALSE)</f>
        <v>0</v>
      </c>
      <c r="O93" s="20">
        <f>VLOOKUP($B93,AgeCalc!$C$3:$V$290,15,FALSE)</f>
        <v>0</v>
      </c>
      <c r="P93" s="19">
        <f>VLOOKUP($B93,AgeCalc!$C$3:$V$290,16,FALSE)</f>
        <v>0</v>
      </c>
      <c r="Q93" s="19">
        <f>VLOOKUP($B93,AgeCalc!$C$3:$V$290,17,FALSE)</f>
        <v>0</v>
      </c>
      <c r="R93" s="19">
        <f>VLOOKUP($B93,AgeCalc!$C$3:$V$290,18,FALSE)</f>
        <v>0</v>
      </c>
      <c r="T93" s="4">
        <f t="shared" si="9"/>
        <v>0</v>
      </c>
      <c r="U93" s="54">
        <f t="shared" si="10"/>
        <v>0</v>
      </c>
      <c r="V93" s="5">
        <v>91</v>
      </c>
      <c r="W93">
        <f t="shared" si="11"/>
        <v>10</v>
      </c>
      <c r="X93" s="19">
        <f t="shared" si="12"/>
        <v>10</v>
      </c>
      <c r="Y93" s="7">
        <f t="shared" si="13"/>
        <v>0</v>
      </c>
      <c r="Z93" s="7">
        <f t="shared" si="14"/>
        <v>7</v>
      </c>
      <c r="AA93" s="40">
        <f t="shared" si="15"/>
        <v>0</v>
      </c>
      <c r="AB93" s="3">
        <v>0</v>
      </c>
    </row>
    <row r="94" spans="1:28">
      <c r="A94" s="5">
        <v>92</v>
      </c>
      <c r="B94" s="7" t="s">
        <v>318</v>
      </c>
      <c r="C94" s="19" t="str">
        <f>VLOOKUP($B94,AgeCalc!$C$3:$V$290,7,FALSE)</f>
        <v>40 - 44</v>
      </c>
      <c r="D94" s="53"/>
      <c r="E94" s="8"/>
      <c r="F94" s="8"/>
      <c r="G94" s="8"/>
      <c r="H94" s="19">
        <f>VLOOKUP($B94,AgeCalc!$C$3:$V$290,8,FALSE)</f>
        <v>0</v>
      </c>
      <c r="I94" s="19">
        <f>VLOOKUP($B94,AgeCalc!$C$3:$V$290,9,FALSE)</f>
        <v>0</v>
      </c>
      <c r="J94" s="19">
        <f>VLOOKUP($B94,AgeCalc!$C$3:$V$290,10,FALSE)</f>
        <v>0</v>
      </c>
      <c r="K94" s="19">
        <f>VLOOKUP($B94,AgeCalc!$C$3:$V$290,11,FALSE)</f>
        <v>0</v>
      </c>
      <c r="L94" s="19">
        <f>VLOOKUP($B94,AgeCalc!$C$3:$V$290,12,FALSE)</f>
        <v>0</v>
      </c>
      <c r="M94" s="19">
        <f>VLOOKUP($B94,AgeCalc!$C$3:$V$290,13,FALSE)</f>
        <v>0</v>
      </c>
      <c r="N94" s="19">
        <f>VLOOKUP($B94,AgeCalc!$C$3:$V$290,14,FALSE)</f>
        <v>0</v>
      </c>
      <c r="O94" s="20">
        <f>VLOOKUP($B94,AgeCalc!$C$3:$V$290,15,FALSE)</f>
        <v>0</v>
      </c>
      <c r="P94" s="19">
        <f>VLOOKUP($B94,AgeCalc!$C$3:$V$290,16,FALSE)</f>
        <v>0</v>
      </c>
      <c r="Q94" s="19">
        <f>VLOOKUP($B94,AgeCalc!$C$3:$V$290,17,FALSE)</f>
        <v>0</v>
      </c>
      <c r="R94" s="19">
        <f>VLOOKUP($B94,AgeCalc!$C$3:$V$290,18,FALSE)</f>
        <v>0</v>
      </c>
      <c r="T94" s="4">
        <f t="shared" si="9"/>
        <v>0</v>
      </c>
      <c r="U94" s="54">
        <f t="shared" si="10"/>
        <v>0</v>
      </c>
      <c r="V94" s="5">
        <v>92</v>
      </c>
      <c r="W94">
        <f t="shared" si="11"/>
        <v>10</v>
      </c>
      <c r="X94" s="19">
        <f t="shared" si="12"/>
        <v>10</v>
      </c>
      <c r="Y94" s="7">
        <f t="shared" si="13"/>
        <v>0</v>
      </c>
      <c r="Z94" s="7">
        <f t="shared" si="14"/>
        <v>7</v>
      </c>
      <c r="AA94" s="40">
        <f t="shared" si="15"/>
        <v>0</v>
      </c>
      <c r="AB94" s="3">
        <v>0</v>
      </c>
    </row>
    <row r="95" spans="1:28">
      <c r="A95" s="5">
        <v>93</v>
      </c>
      <c r="B95" s="7" t="s">
        <v>796</v>
      </c>
      <c r="C95" s="19" t="str">
        <f>VLOOKUP($B95,AgeCalc!$C$3:$V$290,7,FALSE)</f>
        <v>40 - 44</v>
      </c>
      <c r="D95" s="53"/>
      <c r="E95" s="8"/>
      <c r="F95" s="8"/>
      <c r="G95" s="8"/>
      <c r="H95" s="19">
        <f>VLOOKUP($B95,AgeCalc!$C$3:$V$290,8,FALSE)</f>
        <v>0</v>
      </c>
      <c r="I95" s="19">
        <f>VLOOKUP($B95,AgeCalc!$C$3:$V$290,9,FALSE)</f>
        <v>0</v>
      </c>
      <c r="J95" s="19">
        <f>VLOOKUP($B95,AgeCalc!$C$3:$V$290,10,FALSE)</f>
        <v>0</v>
      </c>
      <c r="K95" s="19">
        <f>VLOOKUP($B95,AgeCalc!$C$3:$V$290,11,FALSE)</f>
        <v>0</v>
      </c>
      <c r="L95" s="19">
        <f>VLOOKUP($B95,AgeCalc!$C$3:$V$290,12,FALSE)</f>
        <v>0</v>
      </c>
      <c r="M95" s="19">
        <f>VLOOKUP($B95,AgeCalc!$C$3:$V$290,13,FALSE)</f>
        <v>0</v>
      </c>
      <c r="N95" s="19">
        <f>VLOOKUP($B95,AgeCalc!$C$3:$V$290,14,FALSE)</f>
        <v>0</v>
      </c>
      <c r="O95" s="20">
        <f>VLOOKUP($B95,AgeCalc!$C$3:$V$290,15,FALSE)</f>
        <v>0</v>
      </c>
      <c r="P95" s="19">
        <f>VLOOKUP($B95,AgeCalc!$C$3:$V$290,16,FALSE)</f>
        <v>0</v>
      </c>
      <c r="Q95" s="19">
        <f>VLOOKUP($B95,AgeCalc!$C$3:$V$290,17,FALSE)</f>
        <v>0</v>
      </c>
      <c r="R95" s="19">
        <f>VLOOKUP($B95,AgeCalc!$C$3:$V$290,18,FALSE)</f>
        <v>0</v>
      </c>
      <c r="T95" s="4">
        <f t="shared" si="9"/>
        <v>0</v>
      </c>
      <c r="U95" s="54">
        <f t="shared" si="10"/>
        <v>0</v>
      </c>
      <c r="V95" s="5">
        <v>93</v>
      </c>
      <c r="W95">
        <f t="shared" si="11"/>
        <v>10</v>
      </c>
      <c r="X95" s="19">
        <f t="shared" si="12"/>
        <v>10</v>
      </c>
      <c r="Y95" s="7">
        <f t="shared" si="13"/>
        <v>0</v>
      </c>
      <c r="Z95" s="7">
        <f t="shared" si="14"/>
        <v>7</v>
      </c>
      <c r="AA95" s="40">
        <f t="shared" si="15"/>
        <v>0</v>
      </c>
      <c r="AB95" s="3">
        <v>0</v>
      </c>
    </row>
    <row r="96" spans="1:28">
      <c r="A96" s="5">
        <v>94</v>
      </c>
      <c r="B96" s="7" t="s">
        <v>853</v>
      </c>
      <c r="C96" s="19" t="str">
        <f>VLOOKUP($B96,AgeCalc!$C$3:$V$290,7,FALSE)</f>
        <v>40 - 44</v>
      </c>
      <c r="D96" s="53"/>
      <c r="E96" s="8"/>
      <c r="F96" s="8"/>
      <c r="G96" s="8"/>
      <c r="H96" s="19">
        <f>VLOOKUP($B96,AgeCalc!$C$3:$V$290,8,FALSE)</f>
        <v>0</v>
      </c>
      <c r="I96" s="19">
        <f>VLOOKUP($B96,AgeCalc!$C$3:$V$290,9,FALSE)</f>
        <v>0</v>
      </c>
      <c r="J96" s="19">
        <f>VLOOKUP($B96,AgeCalc!$C$3:$V$290,10,FALSE)</f>
        <v>0</v>
      </c>
      <c r="K96" s="19">
        <f>VLOOKUP($B96,AgeCalc!$C$3:$V$290,11,FALSE)</f>
        <v>0</v>
      </c>
      <c r="L96" s="19">
        <f>VLOOKUP($B96,AgeCalc!$C$3:$V$290,12,FALSE)</f>
        <v>0</v>
      </c>
      <c r="M96" s="19">
        <f>VLOOKUP($B96,AgeCalc!$C$3:$V$290,13,FALSE)</f>
        <v>0</v>
      </c>
      <c r="N96" s="19">
        <f>VLOOKUP($B96,AgeCalc!$C$3:$V$290,14,FALSE)</f>
        <v>0</v>
      </c>
      <c r="O96" s="20">
        <f>VLOOKUP($B96,AgeCalc!$C$3:$V$290,15,FALSE)</f>
        <v>0</v>
      </c>
      <c r="P96" s="19">
        <f>VLOOKUP($B96,AgeCalc!$C$3:$V$290,16,FALSE)</f>
        <v>0</v>
      </c>
      <c r="Q96" s="19">
        <f>VLOOKUP($B96,AgeCalc!$C$3:$V$290,17,FALSE)</f>
        <v>0</v>
      </c>
      <c r="R96" s="19">
        <f>VLOOKUP($B96,AgeCalc!$C$3:$V$290,18,FALSE)</f>
        <v>0</v>
      </c>
      <c r="T96" s="4">
        <f t="shared" si="9"/>
        <v>0</v>
      </c>
      <c r="U96" s="54">
        <f t="shared" si="10"/>
        <v>0</v>
      </c>
      <c r="V96" s="5">
        <v>94</v>
      </c>
      <c r="W96">
        <f t="shared" si="11"/>
        <v>10</v>
      </c>
      <c r="X96" s="19">
        <f t="shared" si="12"/>
        <v>10</v>
      </c>
      <c r="Y96" s="7">
        <f t="shared" si="13"/>
        <v>0</v>
      </c>
      <c r="Z96" s="7">
        <f t="shared" si="14"/>
        <v>7</v>
      </c>
      <c r="AA96" s="40">
        <f t="shared" si="15"/>
        <v>0</v>
      </c>
      <c r="AB96" s="3">
        <v>0</v>
      </c>
    </row>
    <row r="97" spans="1:28">
      <c r="A97" s="5">
        <v>95</v>
      </c>
      <c r="B97" s="7" t="s">
        <v>423</v>
      </c>
      <c r="C97" s="19" t="str">
        <f>VLOOKUP($B97,AgeCalc!$C$3:$V$290,7,FALSE)</f>
        <v>40 - 44</v>
      </c>
      <c r="D97" s="53"/>
      <c r="E97" s="8"/>
      <c r="F97" s="8"/>
      <c r="G97" s="8"/>
      <c r="H97" s="19">
        <f>VLOOKUP($B97,AgeCalc!$C$3:$V$290,8,FALSE)</f>
        <v>0</v>
      </c>
      <c r="I97" s="19">
        <f>VLOOKUP($B97,AgeCalc!$C$3:$V$290,9,FALSE)</f>
        <v>0</v>
      </c>
      <c r="J97" s="19">
        <f>VLOOKUP($B97,AgeCalc!$C$3:$V$290,10,FALSE)</f>
        <v>0</v>
      </c>
      <c r="K97" s="19">
        <f>VLOOKUP($B97,AgeCalc!$C$3:$V$290,11,FALSE)</f>
        <v>0</v>
      </c>
      <c r="L97" s="19">
        <f>VLOOKUP($B97,AgeCalc!$C$3:$V$290,12,FALSE)</f>
        <v>0</v>
      </c>
      <c r="M97" s="19">
        <f>VLOOKUP($B97,AgeCalc!$C$3:$V$290,13,FALSE)</f>
        <v>0</v>
      </c>
      <c r="N97" s="19">
        <f>VLOOKUP($B97,AgeCalc!$C$3:$V$290,14,FALSE)</f>
        <v>0</v>
      </c>
      <c r="O97" s="20">
        <f>VLOOKUP($B97,AgeCalc!$C$3:$V$290,15,FALSE)</f>
        <v>0</v>
      </c>
      <c r="P97" s="19">
        <f>VLOOKUP($B97,AgeCalc!$C$3:$V$290,16,FALSE)</f>
        <v>0</v>
      </c>
      <c r="Q97" s="19">
        <f>VLOOKUP($B97,AgeCalc!$C$3:$V$290,17,FALSE)</f>
        <v>0</v>
      </c>
      <c r="R97" s="19">
        <f>VLOOKUP($B97,AgeCalc!$C$3:$V$290,18,FALSE)</f>
        <v>0</v>
      </c>
      <c r="T97" s="4">
        <f t="shared" si="9"/>
        <v>0</v>
      </c>
      <c r="U97" s="54">
        <f t="shared" si="10"/>
        <v>0</v>
      </c>
      <c r="V97" s="5">
        <v>95</v>
      </c>
      <c r="W97">
        <f t="shared" si="11"/>
        <v>10</v>
      </c>
      <c r="X97" s="19">
        <f t="shared" si="12"/>
        <v>10</v>
      </c>
      <c r="Y97" s="7">
        <f t="shared" si="13"/>
        <v>0</v>
      </c>
      <c r="Z97" s="7">
        <f t="shared" si="14"/>
        <v>7</v>
      </c>
      <c r="AA97" s="40">
        <f t="shared" si="15"/>
        <v>0</v>
      </c>
      <c r="AB97" s="3">
        <v>0</v>
      </c>
    </row>
    <row r="98" spans="1:28">
      <c r="A98" s="5">
        <v>96</v>
      </c>
      <c r="B98" s="7" t="s">
        <v>798</v>
      </c>
      <c r="C98" s="19" t="str">
        <f>VLOOKUP($B98,AgeCalc!$C$3:$V$290,7,FALSE)</f>
        <v>40 - 44</v>
      </c>
      <c r="D98" s="53"/>
      <c r="E98" s="8"/>
      <c r="F98" s="8"/>
      <c r="G98" s="8"/>
      <c r="H98" s="19">
        <f>VLOOKUP($B98,AgeCalc!$C$3:$V$290,8,FALSE)</f>
        <v>0</v>
      </c>
      <c r="I98" s="19">
        <f>VLOOKUP($B98,AgeCalc!$C$3:$V$290,9,FALSE)</f>
        <v>0</v>
      </c>
      <c r="J98" s="19">
        <f>VLOOKUP($B98,AgeCalc!$C$3:$V$290,10,FALSE)</f>
        <v>0</v>
      </c>
      <c r="K98" s="19">
        <f>VLOOKUP($B98,AgeCalc!$C$3:$V$290,11,FALSE)</f>
        <v>0</v>
      </c>
      <c r="L98" s="19">
        <f>VLOOKUP($B98,AgeCalc!$C$3:$V$290,12,FALSE)</f>
        <v>0</v>
      </c>
      <c r="M98" s="19">
        <f>VLOOKUP($B98,AgeCalc!$C$3:$V$290,13,FALSE)</f>
        <v>0</v>
      </c>
      <c r="N98" s="19">
        <f>VLOOKUP($B98,AgeCalc!$C$3:$V$290,14,FALSE)</f>
        <v>0</v>
      </c>
      <c r="O98" s="20">
        <f>VLOOKUP($B98,AgeCalc!$C$3:$V$290,15,FALSE)</f>
        <v>0</v>
      </c>
      <c r="P98" s="19">
        <f>VLOOKUP($B98,AgeCalc!$C$3:$V$290,16,FALSE)</f>
        <v>0</v>
      </c>
      <c r="Q98" s="19">
        <f>VLOOKUP($B98,AgeCalc!$C$3:$V$290,17,FALSE)</f>
        <v>0</v>
      </c>
      <c r="R98" s="19">
        <f>VLOOKUP($B98,AgeCalc!$C$3:$V$290,18,FALSE)</f>
        <v>0</v>
      </c>
      <c r="T98" s="4">
        <f t="shared" si="9"/>
        <v>0</v>
      </c>
      <c r="U98" s="54">
        <f t="shared" si="10"/>
        <v>0</v>
      </c>
      <c r="V98" s="5">
        <v>96</v>
      </c>
      <c r="W98">
        <f t="shared" si="11"/>
        <v>10</v>
      </c>
      <c r="X98" s="19">
        <f t="shared" si="12"/>
        <v>10</v>
      </c>
      <c r="Y98" s="7">
        <f t="shared" si="13"/>
        <v>0</v>
      </c>
      <c r="Z98" s="7">
        <f t="shared" si="14"/>
        <v>7</v>
      </c>
      <c r="AA98" s="40">
        <f t="shared" si="15"/>
        <v>0</v>
      </c>
      <c r="AB98" s="3">
        <v>0</v>
      </c>
    </row>
    <row r="99" spans="1:28">
      <c r="A99" s="5">
        <v>97</v>
      </c>
      <c r="B99" s="7" t="s">
        <v>477</v>
      </c>
      <c r="C99" s="19" t="str">
        <f>VLOOKUP($B99,AgeCalc!$C$3:$V$290,7,FALSE)</f>
        <v>40 - 44</v>
      </c>
      <c r="D99" s="53"/>
      <c r="E99" s="8"/>
      <c r="F99" s="8"/>
      <c r="G99" s="8"/>
      <c r="H99" s="19">
        <f>VLOOKUP($B99,AgeCalc!$C$3:$V$290,8,FALSE)</f>
        <v>0</v>
      </c>
      <c r="I99" s="19">
        <f>VLOOKUP($B99,AgeCalc!$C$3:$V$290,9,FALSE)</f>
        <v>0</v>
      </c>
      <c r="J99" s="19">
        <f>VLOOKUP($B99,AgeCalc!$C$3:$V$290,10,FALSE)</f>
        <v>0</v>
      </c>
      <c r="K99" s="19">
        <f>VLOOKUP($B99,AgeCalc!$C$3:$V$290,11,FALSE)</f>
        <v>0</v>
      </c>
      <c r="L99" s="19">
        <f>VLOOKUP($B99,AgeCalc!$C$3:$V$290,12,FALSE)</f>
        <v>0</v>
      </c>
      <c r="M99" s="19">
        <f>VLOOKUP($B99,AgeCalc!$C$3:$V$290,13,FALSE)</f>
        <v>0</v>
      </c>
      <c r="N99" s="19">
        <f>VLOOKUP($B99,AgeCalc!$C$3:$V$290,14,FALSE)</f>
        <v>0</v>
      </c>
      <c r="O99" s="20">
        <f>VLOOKUP($B99,AgeCalc!$C$3:$V$290,15,FALSE)</f>
        <v>0</v>
      </c>
      <c r="P99" s="19">
        <f>VLOOKUP($B99,AgeCalc!$C$3:$V$290,16,FALSE)</f>
        <v>0</v>
      </c>
      <c r="Q99" s="19">
        <f>VLOOKUP($B99,AgeCalc!$C$3:$V$290,17,FALSE)</f>
        <v>0</v>
      </c>
      <c r="R99" s="19">
        <f>VLOOKUP($B99,AgeCalc!$C$3:$V$290,18,FALSE)</f>
        <v>0</v>
      </c>
      <c r="T99" s="4">
        <f t="shared" ref="T99:T119" si="16">SUM(F99:S99)</f>
        <v>0</v>
      </c>
      <c r="U99" s="54">
        <f t="shared" ref="U99:U119" si="17">T99</f>
        <v>0</v>
      </c>
      <c r="V99" s="5">
        <v>97</v>
      </c>
      <c r="W99">
        <f t="shared" si="11"/>
        <v>10</v>
      </c>
      <c r="X99" s="19">
        <f t="shared" si="12"/>
        <v>10</v>
      </c>
      <c r="Y99" s="7">
        <f t="shared" si="13"/>
        <v>0</v>
      </c>
      <c r="Z99" s="7">
        <f t="shared" si="14"/>
        <v>7</v>
      </c>
      <c r="AA99" s="40">
        <f t="shared" si="15"/>
        <v>0</v>
      </c>
      <c r="AB99" s="3">
        <v>0</v>
      </c>
    </row>
    <row r="100" spans="1:28">
      <c r="A100" s="5">
        <v>98</v>
      </c>
      <c r="B100" s="7" t="s">
        <v>789</v>
      </c>
      <c r="C100" s="19" t="str">
        <f>VLOOKUP($B100,AgeCalc!$C$3:$V$290,7,FALSE)</f>
        <v>45 - 49</v>
      </c>
      <c r="D100" s="53"/>
      <c r="E100" s="8"/>
      <c r="F100" s="8"/>
      <c r="G100" s="8"/>
      <c r="H100" s="19">
        <f>VLOOKUP($B100,AgeCalc!$C$3:$V$290,8,FALSE)</f>
        <v>0</v>
      </c>
      <c r="I100" s="19">
        <f>VLOOKUP($B100,AgeCalc!$C$3:$V$290,9,FALSE)</f>
        <v>0</v>
      </c>
      <c r="J100" s="19">
        <f>VLOOKUP($B100,AgeCalc!$C$3:$V$290,10,FALSE)</f>
        <v>0</v>
      </c>
      <c r="K100" s="19">
        <f>VLOOKUP($B100,AgeCalc!$C$3:$V$290,11,FALSE)</f>
        <v>0</v>
      </c>
      <c r="L100" s="19">
        <f>VLOOKUP($B100,AgeCalc!$C$3:$V$290,12,FALSE)</f>
        <v>0</v>
      </c>
      <c r="M100" s="19">
        <f>VLOOKUP($B100,AgeCalc!$C$3:$V$290,13,FALSE)</f>
        <v>0</v>
      </c>
      <c r="N100" s="19">
        <f>VLOOKUP($B100,AgeCalc!$C$3:$V$290,14,FALSE)</f>
        <v>0</v>
      </c>
      <c r="O100" s="20">
        <f>VLOOKUP($B100,AgeCalc!$C$3:$V$290,15,FALSE)</f>
        <v>0</v>
      </c>
      <c r="P100" s="19">
        <f>VLOOKUP($B100,AgeCalc!$C$3:$V$290,16,FALSE)</f>
        <v>0</v>
      </c>
      <c r="Q100" s="19">
        <f>VLOOKUP($B100,AgeCalc!$C$3:$V$290,17,FALSE)</f>
        <v>0</v>
      </c>
      <c r="R100" s="19">
        <f>VLOOKUP($B100,AgeCalc!$C$3:$V$290,18,FALSE)</f>
        <v>0</v>
      </c>
      <c r="T100" s="4">
        <f t="shared" si="16"/>
        <v>0</v>
      </c>
      <c r="U100" s="54">
        <f t="shared" si="17"/>
        <v>0</v>
      </c>
      <c r="V100" s="5">
        <v>98</v>
      </c>
      <c r="W100">
        <f t="shared" si="11"/>
        <v>10</v>
      </c>
      <c r="X100" s="19">
        <f t="shared" si="12"/>
        <v>10</v>
      </c>
      <c r="Y100" s="7">
        <f t="shared" si="13"/>
        <v>0</v>
      </c>
      <c r="Z100" s="7">
        <f t="shared" si="14"/>
        <v>7</v>
      </c>
      <c r="AA100" s="40">
        <f t="shared" si="15"/>
        <v>0</v>
      </c>
      <c r="AB100" s="3">
        <v>0</v>
      </c>
    </row>
    <row r="101" spans="1:28">
      <c r="B101" s="7" t="s">
        <v>130</v>
      </c>
      <c r="C101" s="19" t="str">
        <f>VLOOKUP($B101,AgeCalc!$C$3:$V$290,7,FALSE)</f>
        <v>45 - 49</v>
      </c>
      <c r="D101" s="53"/>
      <c r="E101" s="8"/>
      <c r="F101" s="8"/>
      <c r="G101" s="8"/>
      <c r="H101" s="19">
        <f>VLOOKUP($B101,AgeCalc!$C$3:$V$290,8,FALSE)</f>
        <v>0</v>
      </c>
      <c r="I101" s="19">
        <f>VLOOKUP($B101,AgeCalc!$C$3:$V$290,9,FALSE)</f>
        <v>0</v>
      </c>
      <c r="J101" s="19">
        <f>VLOOKUP($B101,AgeCalc!$C$3:$V$290,10,FALSE)</f>
        <v>0</v>
      </c>
      <c r="K101" s="19">
        <f>VLOOKUP($B101,AgeCalc!$C$3:$V$290,11,FALSE)</f>
        <v>0</v>
      </c>
      <c r="L101" s="19">
        <f>VLOOKUP($B101,AgeCalc!$C$3:$V$290,12,FALSE)</f>
        <v>0</v>
      </c>
      <c r="M101" s="19">
        <f>VLOOKUP($B101,AgeCalc!$C$3:$V$290,13,FALSE)</f>
        <v>0</v>
      </c>
      <c r="N101" s="19">
        <f>VLOOKUP($B101,AgeCalc!$C$3:$V$290,14,FALSE)</f>
        <v>0</v>
      </c>
      <c r="O101" s="20">
        <f>VLOOKUP($B101,AgeCalc!$C$3:$V$290,15,FALSE)</f>
        <v>0</v>
      </c>
      <c r="P101" s="19">
        <f>VLOOKUP($B101,AgeCalc!$C$3:$V$290,16,FALSE)</f>
        <v>0</v>
      </c>
      <c r="Q101" s="19">
        <f>VLOOKUP($B101,AgeCalc!$C$3:$V$290,17,FALSE)</f>
        <v>0</v>
      </c>
      <c r="R101" s="19">
        <f>VLOOKUP($B101,AgeCalc!$C$3:$V$290,18,FALSE)</f>
        <v>0</v>
      </c>
      <c r="T101" s="4">
        <f t="shared" si="16"/>
        <v>0</v>
      </c>
      <c r="U101" s="54">
        <f t="shared" si="17"/>
        <v>0</v>
      </c>
      <c r="V101" s="5">
        <v>99</v>
      </c>
      <c r="W101">
        <f t="shared" si="11"/>
        <v>10</v>
      </c>
      <c r="X101" s="19">
        <f t="shared" si="12"/>
        <v>10</v>
      </c>
      <c r="Y101" s="7">
        <f t="shared" si="13"/>
        <v>0</v>
      </c>
      <c r="Z101" s="7">
        <f t="shared" si="14"/>
        <v>7</v>
      </c>
      <c r="AA101" s="40">
        <f t="shared" si="15"/>
        <v>0</v>
      </c>
      <c r="AB101" s="3">
        <v>0</v>
      </c>
    </row>
    <row r="102" spans="1:28">
      <c r="B102" s="7" t="s">
        <v>788</v>
      </c>
      <c r="C102" s="19" t="str">
        <f>VLOOKUP($B102,AgeCalc!$C$3:$V$290,7,FALSE)</f>
        <v>45 - 49</v>
      </c>
      <c r="D102" s="53"/>
      <c r="E102" s="8"/>
      <c r="F102" s="8"/>
      <c r="G102" s="8"/>
      <c r="H102" s="19">
        <f>VLOOKUP($B102,AgeCalc!$C$3:$V$290,8,FALSE)</f>
        <v>0</v>
      </c>
      <c r="I102" s="19">
        <f>VLOOKUP($B102,AgeCalc!$C$3:$V$290,9,FALSE)</f>
        <v>0</v>
      </c>
      <c r="J102" s="19">
        <f>VLOOKUP($B102,AgeCalc!$C$3:$V$290,10,FALSE)</f>
        <v>0</v>
      </c>
      <c r="K102" s="19">
        <f>VLOOKUP($B102,AgeCalc!$C$3:$V$290,11,FALSE)</f>
        <v>0</v>
      </c>
      <c r="L102" s="19">
        <f>VLOOKUP($B102,AgeCalc!$C$3:$V$290,12,FALSE)</f>
        <v>0</v>
      </c>
      <c r="M102" s="19">
        <f>VLOOKUP($B102,AgeCalc!$C$3:$V$290,13,FALSE)</f>
        <v>0</v>
      </c>
      <c r="N102" s="19">
        <f>VLOOKUP($B102,AgeCalc!$C$3:$V$290,14,FALSE)</f>
        <v>0</v>
      </c>
      <c r="O102" s="20">
        <f>VLOOKUP($B102,AgeCalc!$C$3:$V$290,15,FALSE)</f>
        <v>0</v>
      </c>
      <c r="P102" s="19">
        <f>VLOOKUP($B102,AgeCalc!$C$3:$V$290,16,FALSE)</f>
        <v>0</v>
      </c>
      <c r="Q102" s="19">
        <f>VLOOKUP($B102,AgeCalc!$C$3:$V$290,17,FALSE)</f>
        <v>0</v>
      </c>
      <c r="R102" s="19">
        <f>VLOOKUP($B102,AgeCalc!$C$3:$V$290,18,FALSE)</f>
        <v>0</v>
      </c>
      <c r="T102" s="4">
        <f t="shared" si="16"/>
        <v>0</v>
      </c>
      <c r="U102" s="54">
        <f t="shared" si="17"/>
        <v>0</v>
      </c>
      <c r="V102" s="5">
        <v>100</v>
      </c>
      <c r="W102">
        <f t="shared" si="11"/>
        <v>10</v>
      </c>
      <c r="X102" s="19">
        <f t="shared" si="12"/>
        <v>10</v>
      </c>
      <c r="Y102" s="7">
        <f t="shared" si="13"/>
        <v>0</v>
      </c>
      <c r="Z102" s="7">
        <f t="shared" si="14"/>
        <v>7</v>
      </c>
      <c r="AA102" s="40">
        <f t="shared" si="15"/>
        <v>0</v>
      </c>
      <c r="AB102" s="3">
        <v>0</v>
      </c>
    </row>
    <row r="103" spans="1:28">
      <c r="B103" s="7" t="s">
        <v>391</v>
      </c>
      <c r="C103" s="19" t="str">
        <f>VLOOKUP($B103,AgeCalc!$C$3:$V$290,7,FALSE)</f>
        <v>45 - 49</v>
      </c>
      <c r="D103" s="53"/>
      <c r="E103" s="8"/>
      <c r="F103" s="8"/>
      <c r="G103" s="8"/>
      <c r="H103" s="19">
        <f>VLOOKUP($B103,AgeCalc!$C$3:$V$290,8,FALSE)</f>
        <v>0</v>
      </c>
      <c r="I103" s="19">
        <f>VLOOKUP($B103,AgeCalc!$C$3:$V$290,9,FALSE)</f>
        <v>0</v>
      </c>
      <c r="J103" s="19">
        <f>VLOOKUP($B103,AgeCalc!$C$3:$V$290,10,FALSE)</f>
        <v>0</v>
      </c>
      <c r="K103" s="19">
        <f>VLOOKUP($B103,AgeCalc!$C$3:$V$290,11,FALSE)</f>
        <v>0</v>
      </c>
      <c r="L103" s="19">
        <f>VLOOKUP($B103,AgeCalc!$C$3:$V$290,12,FALSE)</f>
        <v>0</v>
      </c>
      <c r="M103" s="19">
        <f>VLOOKUP($B103,AgeCalc!$C$3:$V$290,13,FALSE)</f>
        <v>0</v>
      </c>
      <c r="N103" s="19">
        <f>VLOOKUP($B103,AgeCalc!$C$3:$V$290,14,FALSE)</f>
        <v>0</v>
      </c>
      <c r="O103" s="20">
        <f>VLOOKUP($B103,AgeCalc!$C$3:$V$290,15,FALSE)</f>
        <v>0</v>
      </c>
      <c r="P103" s="19">
        <f>VLOOKUP($B103,AgeCalc!$C$3:$V$290,16,FALSE)</f>
        <v>0</v>
      </c>
      <c r="Q103" s="19">
        <f>VLOOKUP($B103,AgeCalc!$C$3:$V$290,17,FALSE)</f>
        <v>0</v>
      </c>
      <c r="R103" s="19">
        <f>VLOOKUP($B103,AgeCalc!$C$3:$V$290,18,FALSE)</f>
        <v>0</v>
      </c>
      <c r="T103" s="4">
        <f t="shared" si="16"/>
        <v>0</v>
      </c>
      <c r="U103" s="54">
        <f t="shared" si="17"/>
        <v>0</v>
      </c>
      <c r="V103" s="5">
        <v>101</v>
      </c>
      <c r="W103">
        <f t="shared" ref="W103" si="18">X103+Y103</f>
        <v>10</v>
      </c>
      <c r="X103" s="19">
        <f t="shared" ref="X103" si="19">COUNT(H103:Q103)</f>
        <v>10</v>
      </c>
      <c r="Y103" s="7">
        <f t="shared" ref="Y103" si="20">COUNT(G103)</f>
        <v>0</v>
      </c>
      <c r="Z103" s="7">
        <f t="shared" ref="Z103" si="21">IF(X103&gt;6,7,X103)</f>
        <v>7</v>
      </c>
      <c r="AA103" s="40">
        <f t="shared" ref="AA103" si="22">ROUNDUP(IF(SUM(H103:S103)&gt;0,(SUM(H103:S103)/Z103),0),0)</f>
        <v>0</v>
      </c>
      <c r="AB103" s="3">
        <v>0</v>
      </c>
    </row>
    <row r="104" spans="1:28">
      <c r="B104" s="7" t="s">
        <v>480</v>
      </c>
      <c r="C104" s="19" t="str">
        <f>VLOOKUP($B104,AgeCalc!$C$3:$V$290,7,FALSE)</f>
        <v>45 - 49</v>
      </c>
      <c r="D104" s="53"/>
      <c r="E104" s="8"/>
      <c r="F104" s="8"/>
      <c r="G104" s="8"/>
      <c r="H104" s="19">
        <f>VLOOKUP($B104,AgeCalc!$C$3:$V$290,8,FALSE)</f>
        <v>0</v>
      </c>
      <c r="I104" s="19">
        <f>VLOOKUP($B104,AgeCalc!$C$3:$V$290,9,FALSE)</f>
        <v>0</v>
      </c>
      <c r="J104" s="19">
        <f>VLOOKUP($B104,AgeCalc!$C$3:$V$290,10,FALSE)</f>
        <v>0</v>
      </c>
      <c r="K104" s="19">
        <f>VLOOKUP($B104,AgeCalc!$C$3:$V$290,11,FALSE)</f>
        <v>0</v>
      </c>
      <c r="L104" s="19">
        <f>VLOOKUP($B104,AgeCalc!$C$3:$V$290,12,FALSE)</f>
        <v>0</v>
      </c>
      <c r="M104" s="19">
        <f>VLOOKUP($B104,AgeCalc!$C$3:$V$290,13,FALSE)</f>
        <v>0</v>
      </c>
      <c r="N104" s="19">
        <f>VLOOKUP($B104,AgeCalc!$C$3:$V$290,14,FALSE)</f>
        <v>0</v>
      </c>
      <c r="O104" s="20">
        <f>VLOOKUP($B104,AgeCalc!$C$3:$V$290,15,FALSE)</f>
        <v>0</v>
      </c>
      <c r="P104" s="19">
        <f>VLOOKUP($B104,AgeCalc!$C$3:$V$290,16,FALSE)</f>
        <v>0</v>
      </c>
      <c r="Q104" s="19">
        <f>VLOOKUP($B104,AgeCalc!$C$3:$V$290,17,FALSE)</f>
        <v>0</v>
      </c>
      <c r="R104" s="19">
        <f>VLOOKUP($B104,AgeCalc!$C$3:$V$290,18,FALSE)</f>
        <v>0</v>
      </c>
      <c r="T104" s="4">
        <f t="shared" si="16"/>
        <v>0</v>
      </c>
      <c r="U104" s="54">
        <f t="shared" si="17"/>
        <v>0</v>
      </c>
      <c r="V104" s="5">
        <v>102</v>
      </c>
      <c r="W104">
        <f t="shared" ref="W104" si="23">X104+Y104</f>
        <v>10</v>
      </c>
      <c r="X104" s="19">
        <f t="shared" ref="X104" si="24">COUNT(H104:Q104)</f>
        <v>10</v>
      </c>
      <c r="Y104" s="7">
        <f t="shared" ref="Y104" si="25">COUNT(G104)</f>
        <v>0</v>
      </c>
      <c r="Z104" s="7">
        <f t="shared" ref="Z104" si="26">IF(X104&gt;6,7,X104)</f>
        <v>7</v>
      </c>
      <c r="AA104" s="40">
        <f t="shared" ref="AA104" si="27">ROUNDUP(IF(SUM(H104:S104)&gt;0,(SUM(H104:S104)/Z104),0),0)</f>
        <v>0</v>
      </c>
      <c r="AB104" s="3">
        <v>0</v>
      </c>
    </row>
    <row r="105" spans="1:28">
      <c r="B105" s="7" t="s">
        <v>799</v>
      </c>
      <c r="C105" s="19" t="str">
        <f>VLOOKUP($B105,AgeCalc!$C$3:$V$290,7,FALSE)</f>
        <v>45 - 49</v>
      </c>
      <c r="D105" s="53"/>
      <c r="E105" s="8"/>
      <c r="F105" s="8"/>
      <c r="G105" s="8"/>
      <c r="H105" s="19">
        <f>VLOOKUP($B105,AgeCalc!$C$3:$V$290,8,FALSE)</f>
        <v>0</v>
      </c>
      <c r="I105" s="19">
        <f>VLOOKUP($B105,AgeCalc!$C$3:$V$290,9,FALSE)</f>
        <v>0</v>
      </c>
      <c r="J105" s="19">
        <f>VLOOKUP($B105,AgeCalc!$C$3:$V$290,10,FALSE)</f>
        <v>0</v>
      </c>
      <c r="K105" s="19">
        <f>VLOOKUP($B105,AgeCalc!$C$3:$V$290,11,FALSE)</f>
        <v>0</v>
      </c>
      <c r="L105" s="19">
        <f>VLOOKUP($B105,AgeCalc!$C$3:$V$290,12,FALSE)</f>
        <v>0</v>
      </c>
      <c r="M105" s="19">
        <f>VLOOKUP($B105,AgeCalc!$C$3:$V$290,13,FALSE)</f>
        <v>0</v>
      </c>
      <c r="N105" s="19">
        <f>VLOOKUP($B105,AgeCalc!$C$3:$V$290,14,FALSE)</f>
        <v>0</v>
      </c>
      <c r="O105" s="20">
        <f>VLOOKUP($B105,AgeCalc!$C$3:$V$290,15,FALSE)</f>
        <v>0</v>
      </c>
      <c r="P105" s="19">
        <f>VLOOKUP($B105,AgeCalc!$C$3:$V$290,16,FALSE)</f>
        <v>0</v>
      </c>
      <c r="Q105" s="19">
        <f>VLOOKUP($B105,AgeCalc!$C$3:$V$290,17,FALSE)</f>
        <v>0</v>
      </c>
      <c r="R105" s="19">
        <f>VLOOKUP($B105,AgeCalc!$C$3:$V$290,18,FALSE)</f>
        <v>0</v>
      </c>
      <c r="T105" s="4">
        <f t="shared" si="16"/>
        <v>0</v>
      </c>
      <c r="U105" s="54">
        <f t="shared" si="17"/>
        <v>0</v>
      </c>
      <c r="V105" s="5">
        <v>103</v>
      </c>
      <c r="W105">
        <f t="shared" ref="W105" si="28">X105+Y105</f>
        <v>10</v>
      </c>
      <c r="X105" s="19">
        <f t="shared" ref="X105" si="29">COUNT(H105:Q105)</f>
        <v>10</v>
      </c>
      <c r="Y105" s="7">
        <f t="shared" ref="Y105" si="30">COUNT(G105)</f>
        <v>0</v>
      </c>
      <c r="Z105" s="7">
        <f t="shared" ref="Z105" si="31">IF(X105&gt;6,7,X105)</f>
        <v>7</v>
      </c>
      <c r="AA105" s="40">
        <f t="shared" ref="AA105" si="32">ROUNDUP(IF(SUM(H105:S105)&gt;0,(SUM(H105:S105)/Z105),0),0)</f>
        <v>0</v>
      </c>
      <c r="AB105" s="3">
        <v>0</v>
      </c>
    </row>
    <row r="106" spans="1:28">
      <c r="B106" s="7" t="s">
        <v>129</v>
      </c>
      <c r="C106" s="19" t="str">
        <f>VLOOKUP($B106,AgeCalc!$C$3:$V$290,7,FALSE)</f>
        <v>45 - 49</v>
      </c>
      <c r="D106" s="53"/>
      <c r="E106" s="8"/>
      <c r="F106" s="8"/>
      <c r="G106" s="8"/>
      <c r="H106" s="19">
        <f>VLOOKUP($B106,AgeCalc!$C$3:$V$290,8,FALSE)</f>
        <v>0</v>
      </c>
      <c r="I106" s="19">
        <f>VLOOKUP($B106,AgeCalc!$C$3:$V$290,9,FALSE)</f>
        <v>0</v>
      </c>
      <c r="J106" s="19">
        <f>VLOOKUP($B106,AgeCalc!$C$3:$V$290,10,FALSE)</f>
        <v>0</v>
      </c>
      <c r="K106" s="19">
        <f>VLOOKUP($B106,AgeCalc!$C$3:$V$290,11,FALSE)</f>
        <v>0</v>
      </c>
      <c r="L106" s="19">
        <f>VLOOKUP($B106,AgeCalc!$C$3:$V$290,12,FALSE)</f>
        <v>0</v>
      </c>
      <c r="M106" s="19">
        <f>VLOOKUP($B106,AgeCalc!$C$3:$V$290,13,FALSE)</f>
        <v>0</v>
      </c>
      <c r="N106" s="19">
        <f>VLOOKUP($B106,AgeCalc!$C$3:$V$290,14,FALSE)</f>
        <v>0</v>
      </c>
      <c r="O106" s="20">
        <f>VLOOKUP($B106,AgeCalc!$C$3:$V$290,15,FALSE)</f>
        <v>0</v>
      </c>
      <c r="P106" s="19">
        <f>VLOOKUP($B106,AgeCalc!$C$3:$V$290,16,FALSE)</f>
        <v>0</v>
      </c>
      <c r="Q106" s="19">
        <f>VLOOKUP($B106,AgeCalc!$C$3:$V$290,17,FALSE)</f>
        <v>0</v>
      </c>
      <c r="R106" s="19">
        <f>VLOOKUP($B106,AgeCalc!$C$3:$V$290,18,FALSE)</f>
        <v>0</v>
      </c>
      <c r="T106" s="4">
        <f t="shared" si="16"/>
        <v>0</v>
      </c>
      <c r="U106" s="54">
        <f t="shared" si="17"/>
        <v>0</v>
      </c>
      <c r="V106" s="5">
        <v>104</v>
      </c>
      <c r="W106">
        <f t="shared" ref="W106" si="33">X106+Y106</f>
        <v>10</v>
      </c>
      <c r="X106" s="19">
        <f t="shared" ref="X106" si="34">COUNT(H106:Q106)</f>
        <v>10</v>
      </c>
      <c r="Y106" s="7">
        <f t="shared" ref="Y106" si="35">COUNT(G106)</f>
        <v>0</v>
      </c>
      <c r="Z106" s="7">
        <f t="shared" ref="Z106" si="36">IF(X106&gt;6,7,X106)</f>
        <v>7</v>
      </c>
      <c r="AA106" s="40">
        <f t="shared" ref="AA106" si="37">ROUNDUP(IF(SUM(H106:S106)&gt;0,(SUM(H106:S106)/Z106),0),0)</f>
        <v>0</v>
      </c>
      <c r="AB106" s="3">
        <v>0</v>
      </c>
    </row>
    <row r="107" spans="1:28">
      <c r="B107" s="7" t="s">
        <v>123</v>
      </c>
      <c r="C107" s="19" t="str">
        <f>VLOOKUP($B107,AgeCalc!$C$3:$V$290,7,FALSE)</f>
        <v>45 - 49</v>
      </c>
      <c r="D107" s="53"/>
      <c r="E107" s="8"/>
      <c r="F107" s="8"/>
      <c r="G107" s="8"/>
      <c r="H107" s="19">
        <f>VLOOKUP($B107,AgeCalc!$C$3:$V$290,8,FALSE)</f>
        <v>0</v>
      </c>
      <c r="I107" s="19">
        <f>VLOOKUP($B107,AgeCalc!$C$3:$V$290,9,FALSE)</f>
        <v>0</v>
      </c>
      <c r="J107" s="19">
        <f>VLOOKUP($B107,AgeCalc!$C$3:$V$290,10,FALSE)</f>
        <v>0</v>
      </c>
      <c r="K107" s="19">
        <f>VLOOKUP($B107,AgeCalc!$C$3:$V$290,11,FALSE)</f>
        <v>0</v>
      </c>
      <c r="L107" s="19">
        <f>VLOOKUP($B107,AgeCalc!$C$3:$V$290,12,FALSE)</f>
        <v>0</v>
      </c>
      <c r="M107" s="19">
        <f>VLOOKUP($B107,AgeCalc!$C$3:$V$290,13,FALSE)</f>
        <v>0</v>
      </c>
      <c r="N107" s="19">
        <f>VLOOKUP($B107,AgeCalc!$C$3:$V$290,14,FALSE)</f>
        <v>0</v>
      </c>
      <c r="O107" s="20">
        <f>VLOOKUP($B107,AgeCalc!$C$3:$V$290,15,FALSE)</f>
        <v>0</v>
      </c>
      <c r="P107" s="19">
        <f>VLOOKUP($B107,AgeCalc!$C$3:$V$290,16,FALSE)</f>
        <v>0</v>
      </c>
      <c r="Q107" s="19">
        <f>VLOOKUP($B107,AgeCalc!$C$3:$V$290,17,FALSE)</f>
        <v>0</v>
      </c>
      <c r="R107" s="19">
        <f>VLOOKUP($B107,AgeCalc!$C$3:$V$290,18,FALSE)</f>
        <v>0</v>
      </c>
      <c r="T107" s="4">
        <f t="shared" si="16"/>
        <v>0</v>
      </c>
      <c r="U107" s="54">
        <f t="shared" si="17"/>
        <v>0</v>
      </c>
      <c r="V107" s="5">
        <v>105</v>
      </c>
      <c r="W107">
        <f t="shared" ref="W107:W109" si="38">X107+Y107</f>
        <v>10</v>
      </c>
      <c r="X107" s="19">
        <f t="shared" ref="X107:X109" si="39">COUNT(H107:Q107)</f>
        <v>10</v>
      </c>
      <c r="Y107" s="7">
        <f t="shared" ref="Y107:Y109" si="40">COUNT(G107)</f>
        <v>0</v>
      </c>
      <c r="Z107" s="7">
        <f t="shared" ref="Z107:Z109" si="41">IF(X107&gt;6,7,X107)</f>
        <v>7</v>
      </c>
      <c r="AA107" s="40">
        <f t="shared" ref="AA107:AA109" si="42">ROUNDUP(IF(SUM(H107:S107)&gt;0,(SUM(H107:S107)/Z107),0),0)</f>
        <v>0</v>
      </c>
      <c r="AB107" s="3">
        <v>1</v>
      </c>
    </row>
    <row r="108" spans="1:28">
      <c r="B108" s="7" t="s">
        <v>786</v>
      </c>
      <c r="C108" s="19" t="str">
        <f>VLOOKUP($B108,AgeCalc!$C$3:$V$290,7,FALSE)</f>
        <v>45 - 49</v>
      </c>
      <c r="D108" s="53"/>
      <c r="E108" s="8"/>
      <c r="F108" s="8"/>
      <c r="G108" s="56"/>
      <c r="H108" s="19">
        <f>VLOOKUP($B108,AgeCalc!$C$3:$V$290,8,FALSE)</f>
        <v>0</v>
      </c>
      <c r="I108" s="19">
        <f>VLOOKUP($B108,AgeCalc!$C$3:$V$290,9,FALSE)</f>
        <v>0</v>
      </c>
      <c r="J108" s="19">
        <f>VLOOKUP($B108,AgeCalc!$C$3:$V$290,10,FALSE)</f>
        <v>0</v>
      </c>
      <c r="K108" s="19">
        <f>VLOOKUP($B108,AgeCalc!$C$3:$V$290,11,FALSE)</f>
        <v>0</v>
      </c>
      <c r="L108" s="19">
        <f>VLOOKUP($B108,AgeCalc!$C$3:$V$290,12,FALSE)</f>
        <v>0</v>
      </c>
      <c r="M108" s="19">
        <f>VLOOKUP($B108,AgeCalc!$C$3:$V$290,13,FALSE)</f>
        <v>0</v>
      </c>
      <c r="N108" s="19">
        <f>VLOOKUP($B108,AgeCalc!$C$3:$V$290,14,FALSE)</f>
        <v>0</v>
      </c>
      <c r="O108" s="20">
        <f>VLOOKUP($B108,AgeCalc!$C$3:$V$290,15,FALSE)</f>
        <v>0</v>
      </c>
      <c r="P108" s="19">
        <f>VLOOKUP($B108,AgeCalc!$C$3:$V$290,16,FALSE)</f>
        <v>0</v>
      </c>
      <c r="Q108" s="19">
        <f>VLOOKUP($B108,AgeCalc!$C$3:$V$290,17,FALSE)</f>
        <v>0</v>
      </c>
      <c r="R108" s="19">
        <f>VLOOKUP($B108,AgeCalc!$C$3:$V$290,18,FALSE)</f>
        <v>0</v>
      </c>
      <c r="T108" s="4">
        <f t="shared" si="16"/>
        <v>0</v>
      </c>
      <c r="U108" s="54">
        <f t="shared" si="17"/>
        <v>0</v>
      </c>
      <c r="V108" s="5">
        <v>106</v>
      </c>
      <c r="W108">
        <f t="shared" si="38"/>
        <v>10</v>
      </c>
      <c r="X108" s="19">
        <f t="shared" si="39"/>
        <v>10</v>
      </c>
      <c r="Y108" s="7">
        <f t="shared" si="40"/>
        <v>0</v>
      </c>
      <c r="Z108" s="7">
        <f t="shared" si="41"/>
        <v>7</v>
      </c>
      <c r="AA108" s="40">
        <f t="shared" si="42"/>
        <v>0</v>
      </c>
      <c r="AB108" s="3">
        <v>2</v>
      </c>
    </row>
    <row r="109" spans="1:28">
      <c r="B109" s="7" t="s">
        <v>790</v>
      </c>
      <c r="C109" s="19" t="str">
        <f>VLOOKUP($B109,AgeCalc!$C$3:$V$290,7,FALSE)</f>
        <v>50 - 54</v>
      </c>
      <c r="D109" s="53"/>
      <c r="E109" s="8"/>
      <c r="F109" s="19"/>
      <c r="G109" s="8"/>
      <c r="H109" s="19">
        <f>VLOOKUP($B109,AgeCalc!$C$3:$V$290,8,FALSE)</f>
        <v>0</v>
      </c>
      <c r="I109" s="19">
        <f>VLOOKUP($B109,AgeCalc!$C$3:$V$290,9,FALSE)</f>
        <v>0</v>
      </c>
      <c r="J109" s="19">
        <f>VLOOKUP($B109,AgeCalc!$C$3:$V$290,10,FALSE)</f>
        <v>0</v>
      </c>
      <c r="K109" s="19">
        <f>VLOOKUP($B109,AgeCalc!$C$3:$V$290,11,FALSE)</f>
        <v>0</v>
      </c>
      <c r="L109" s="19">
        <f>VLOOKUP($B109,AgeCalc!$C$3:$V$290,12,FALSE)</f>
        <v>0</v>
      </c>
      <c r="M109" s="19">
        <f>VLOOKUP($B109,AgeCalc!$C$3:$V$290,13,FALSE)</f>
        <v>0</v>
      </c>
      <c r="N109" s="19">
        <f>VLOOKUP($B109,AgeCalc!$C$3:$V$290,14,FALSE)</f>
        <v>0</v>
      </c>
      <c r="O109" s="20">
        <f>VLOOKUP($B109,AgeCalc!$C$3:$V$290,15,FALSE)</f>
        <v>0</v>
      </c>
      <c r="P109" s="19">
        <f>VLOOKUP($B109,AgeCalc!$C$3:$V$290,16,FALSE)</f>
        <v>0</v>
      </c>
      <c r="Q109" s="19">
        <f>VLOOKUP($B109,AgeCalc!$C$3:$V$290,17,FALSE)</f>
        <v>0</v>
      </c>
      <c r="R109" s="19">
        <f>VLOOKUP($B109,AgeCalc!$C$3:$V$290,18,FALSE)</f>
        <v>0</v>
      </c>
      <c r="T109" s="4">
        <f t="shared" si="16"/>
        <v>0</v>
      </c>
      <c r="U109" s="54">
        <f t="shared" si="17"/>
        <v>0</v>
      </c>
      <c r="V109" s="5">
        <v>107</v>
      </c>
      <c r="W109">
        <f t="shared" si="38"/>
        <v>10</v>
      </c>
      <c r="X109" s="19">
        <f t="shared" si="39"/>
        <v>10</v>
      </c>
      <c r="Y109" s="7">
        <f t="shared" si="40"/>
        <v>0</v>
      </c>
      <c r="Z109" s="7">
        <f t="shared" si="41"/>
        <v>7</v>
      </c>
      <c r="AA109" s="40">
        <f t="shared" si="42"/>
        <v>0</v>
      </c>
      <c r="AB109" s="3">
        <v>3</v>
      </c>
    </row>
    <row r="110" spans="1:28">
      <c r="B110" s="7" t="s">
        <v>336</v>
      </c>
      <c r="C110" s="19" t="str">
        <f>VLOOKUP($B110,AgeCalc!$C$3:$V$290,7,FALSE)</f>
        <v>50 - 54</v>
      </c>
      <c r="D110" s="53"/>
      <c r="E110" s="8"/>
      <c r="F110" s="19"/>
      <c r="G110" s="8"/>
      <c r="H110" s="19">
        <f>VLOOKUP($B110,AgeCalc!$C$3:$V$290,8,FALSE)</f>
        <v>0</v>
      </c>
      <c r="I110" s="19">
        <f>VLOOKUP($B110,AgeCalc!$C$3:$V$290,9,FALSE)</f>
        <v>0</v>
      </c>
      <c r="J110" s="19">
        <f>VLOOKUP($B110,AgeCalc!$C$3:$V$290,10,FALSE)</f>
        <v>0</v>
      </c>
      <c r="K110" s="19">
        <f>VLOOKUP($B110,AgeCalc!$C$3:$V$290,11,FALSE)</f>
        <v>0</v>
      </c>
      <c r="L110" s="19">
        <f>VLOOKUP($B110,AgeCalc!$C$3:$V$290,12,FALSE)</f>
        <v>0</v>
      </c>
      <c r="M110" s="19">
        <f>VLOOKUP($B110,AgeCalc!$C$3:$V$290,13,FALSE)</f>
        <v>0</v>
      </c>
      <c r="N110" s="19">
        <f>VLOOKUP($B110,AgeCalc!$C$3:$V$290,14,FALSE)</f>
        <v>0</v>
      </c>
      <c r="O110" s="20">
        <f>VLOOKUP($B110,AgeCalc!$C$3:$V$290,15,FALSE)</f>
        <v>0</v>
      </c>
      <c r="P110" s="19">
        <f>VLOOKUP($B110,AgeCalc!$C$3:$V$290,16,FALSE)</f>
        <v>0</v>
      </c>
      <c r="Q110" s="19">
        <f>VLOOKUP($B110,AgeCalc!$C$3:$V$290,17,FALSE)</f>
        <v>0</v>
      </c>
      <c r="R110" s="19">
        <f>VLOOKUP($B110,AgeCalc!$C$3:$V$290,18,FALSE)</f>
        <v>0</v>
      </c>
      <c r="T110" s="4">
        <f t="shared" si="16"/>
        <v>0</v>
      </c>
      <c r="U110" s="54">
        <f t="shared" si="17"/>
        <v>0</v>
      </c>
      <c r="V110" s="5">
        <v>108</v>
      </c>
      <c r="W110">
        <f t="shared" ref="W110" si="43">X110+Y110</f>
        <v>10</v>
      </c>
      <c r="X110" s="19">
        <f t="shared" ref="X110" si="44">COUNT(H110:Q110)</f>
        <v>10</v>
      </c>
      <c r="Y110" s="7">
        <f t="shared" ref="Y110" si="45">COUNT(G110)</f>
        <v>0</v>
      </c>
      <c r="Z110" s="7">
        <f t="shared" ref="Z110" si="46">IF(X110&gt;6,7,X110)</f>
        <v>7</v>
      </c>
      <c r="AA110" s="40">
        <f t="shared" ref="AA110" si="47">ROUNDUP(IF(SUM(H110:S110)&gt;0,(SUM(H110:S110)/Z110),0),0)</f>
        <v>0</v>
      </c>
      <c r="AB110" s="3">
        <v>4</v>
      </c>
    </row>
    <row r="111" spans="1:28">
      <c r="B111" s="7" t="s">
        <v>392</v>
      </c>
      <c r="C111" s="19" t="str">
        <f>VLOOKUP($B111,AgeCalc!$C$3:$V$290,7,FALSE)</f>
        <v>50 - 54</v>
      </c>
      <c r="D111" s="53"/>
      <c r="E111" s="19"/>
      <c r="F111" s="19"/>
      <c r="G111" s="8"/>
      <c r="H111" s="19">
        <f>VLOOKUP($B111,AgeCalc!$C$3:$V$290,8,FALSE)</f>
        <v>0</v>
      </c>
      <c r="I111" s="19">
        <f>VLOOKUP($B111,AgeCalc!$C$3:$V$290,9,FALSE)</f>
        <v>0</v>
      </c>
      <c r="J111" s="19">
        <f>VLOOKUP($B111,AgeCalc!$C$3:$V$290,10,FALSE)</f>
        <v>0</v>
      </c>
      <c r="K111" s="19">
        <f>VLOOKUP($B111,AgeCalc!$C$3:$V$290,11,FALSE)</f>
        <v>0</v>
      </c>
      <c r="L111" s="19">
        <f>VLOOKUP($B111,AgeCalc!$C$3:$V$290,12,FALSE)</f>
        <v>0</v>
      </c>
      <c r="M111" s="19">
        <f>VLOOKUP($B111,AgeCalc!$C$3:$V$290,13,FALSE)</f>
        <v>0</v>
      </c>
      <c r="N111" s="19">
        <f>VLOOKUP($B111,AgeCalc!$C$3:$V$290,14,FALSE)</f>
        <v>0</v>
      </c>
      <c r="O111" s="20">
        <f>VLOOKUP($B111,AgeCalc!$C$3:$V$290,15,FALSE)</f>
        <v>0</v>
      </c>
      <c r="P111" s="19">
        <f>VLOOKUP($B111,AgeCalc!$C$3:$V$290,16,FALSE)</f>
        <v>0</v>
      </c>
      <c r="Q111" s="19">
        <f>VLOOKUP($B111,AgeCalc!$C$3:$V$290,17,FALSE)</f>
        <v>0</v>
      </c>
      <c r="R111" s="19">
        <f>VLOOKUP($B111,AgeCalc!$C$3:$V$290,18,FALSE)</f>
        <v>0</v>
      </c>
      <c r="T111" s="4">
        <f t="shared" si="16"/>
        <v>0</v>
      </c>
      <c r="U111" s="54">
        <f t="shared" si="17"/>
        <v>0</v>
      </c>
      <c r="V111" s="5">
        <v>109</v>
      </c>
      <c r="W111">
        <f t="shared" ref="W111" si="48">X111+Y111</f>
        <v>10</v>
      </c>
      <c r="X111" s="19">
        <f t="shared" ref="X111" si="49">COUNT(H111:Q111)</f>
        <v>10</v>
      </c>
      <c r="Y111" s="7">
        <f t="shared" ref="Y111" si="50">COUNT(G111)</f>
        <v>0</v>
      </c>
      <c r="Z111" s="7">
        <f t="shared" ref="Z111" si="51">IF(X111&gt;6,7,X111)</f>
        <v>7</v>
      </c>
      <c r="AA111" s="40">
        <f t="shared" ref="AA111" si="52">ROUNDUP(IF(SUM(H111:S111)&gt;0,(SUM(H111:S111)/Z111),0),0)</f>
        <v>0</v>
      </c>
      <c r="AB111" s="3">
        <v>5</v>
      </c>
    </row>
    <row r="112" spans="1:28">
      <c r="B112" s="7" t="s">
        <v>485</v>
      </c>
      <c r="C112" s="19" t="str">
        <f>VLOOKUP($B112,AgeCalc!$C$3:$V$290,7,FALSE)</f>
        <v>50 - 54</v>
      </c>
      <c r="D112" s="53"/>
      <c r="E112" s="19"/>
      <c r="F112" s="19"/>
      <c r="G112" s="56"/>
      <c r="H112" s="19">
        <f>VLOOKUP($B112,AgeCalc!$C$3:$V$290,8,FALSE)</f>
        <v>0</v>
      </c>
      <c r="I112" s="19">
        <f>VLOOKUP($B112,AgeCalc!$C$3:$V$290,9,FALSE)</f>
        <v>0</v>
      </c>
      <c r="J112" s="19">
        <f>VLOOKUP($B112,AgeCalc!$C$3:$V$290,10,FALSE)</f>
        <v>0</v>
      </c>
      <c r="K112" s="19">
        <f>VLOOKUP($B112,AgeCalc!$C$3:$V$290,11,FALSE)</f>
        <v>0</v>
      </c>
      <c r="L112" s="19">
        <f>VLOOKUP($B112,AgeCalc!$C$3:$V$290,12,FALSE)</f>
        <v>0</v>
      </c>
      <c r="M112" s="19">
        <f>VLOOKUP($B112,AgeCalc!$C$3:$V$290,13,FALSE)</f>
        <v>0</v>
      </c>
      <c r="N112" s="19">
        <f>VLOOKUP($B112,AgeCalc!$C$3:$V$290,14,FALSE)</f>
        <v>0</v>
      </c>
      <c r="O112" s="20">
        <f>VLOOKUP($B112,AgeCalc!$C$3:$V$290,15,FALSE)</f>
        <v>0</v>
      </c>
      <c r="P112" s="19">
        <f>VLOOKUP($B112,AgeCalc!$C$3:$V$290,16,FALSE)</f>
        <v>0</v>
      </c>
      <c r="Q112" s="19">
        <f>VLOOKUP($B112,AgeCalc!$C$3:$V$290,17,FALSE)</f>
        <v>0</v>
      </c>
      <c r="R112" s="19">
        <f>VLOOKUP($B112,AgeCalc!$C$3:$V$290,18,FALSE)</f>
        <v>0</v>
      </c>
      <c r="T112" s="4">
        <f t="shared" si="16"/>
        <v>0</v>
      </c>
      <c r="U112" s="54">
        <f t="shared" si="17"/>
        <v>0</v>
      </c>
      <c r="V112" s="5">
        <v>110</v>
      </c>
      <c r="W112">
        <f t="shared" ref="W112" si="53">X112+Y112</f>
        <v>10</v>
      </c>
      <c r="X112" s="19">
        <f t="shared" ref="X112" si="54">COUNT(H112:Q112)</f>
        <v>10</v>
      </c>
      <c r="Y112" s="7">
        <f t="shared" ref="Y112" si="55">COUNT(G112)</f>
        <v>0</v>
      </c>
      <c r="Z112" s="7">
        <f t="shared" ref="Z112" si="56">IF(X112&gt;6,7,X112)</f>
        <v>7</v>
      </c>
      <c r="AA112" s="40">
        <f t="shared" ref="AA112" si="57">ROUNDUP(IF(SUM(H112:S112)&gt;0,(SUM(H112:S112)/Z112),0),0)</f>
        <v>0</v>
      </c>
      <c r="AB112" s="3">
        <v>6</v>
      </c>
    </row>
    <row r="113" spans="2:28">
      <c r="B113" s="7" t="s">
        <v>132</v>
      </c>
      <c r="C113" s="19" t="str">
        <f>VLOOKUP($B113,AgeCalc!$C$3:$V$290,7,FALSE)</f>
        <v>50 - 54</v>
      </c>
      <c r="D113" s="53"/>
      <c r="E113" s="19"/>
      <c r="F113" s="19"/>
      <c r="G113" s="8"/>
      <c r="H113" s="19">
        <f>VLOOKUP($B113,AgeCalc!$C$3:$V$290,8,FALSE)</f>
        <v>0</v>
      </c>
      <c r="I113" s="19">
        <f>VLOOKUP($B113,AgeCalc!$C$3:$V$290,9,FALSE)</f>
        <v>0</v>
      </c>
      <c r="J113" s="19">
        <f>VLOOKUP($B113,AgeCalc!$C$3:$V$290,10,FALSE)</f>
        <v>0</v>
      </c>
      <c r="K113" s="19">
        <f>VLOOKUP($B113,AgeCalc!$C$3:$V$290,11,FALSE)</f>
        <v>0</v>
      </c>
      <c r="L113" s="19">
        <f>VLOOKUP($B113,AgeCalc!$C$3:$V$290,12,FALSE)</f>
        <v>0</v>
      </c>
      <c r="M113" s="19">
        <f>VLOOKUP($B113,AgeCalc!$C$3:$V$290,13,FALSE)</f>
        <v>0</v>
      </c>
      <c r="N113" s="19">
        <f>VLOOKUP($B113,AgeCalc!$C$3:$V$290,14,FALSE)</f>
        <v>0</v>
      </c>
      <c r="O113" s="20">
        <f>VLOOKUP($B113,AgeCalc!$C$3:$V$290,15,FALSE)</f>
        <v>0</v>
      </c>
      <c r="P113" s="19">
        <f>VLOOKUP($B113,AgeCalc!$C$3:$V$290,16,FALSE)</f>
        <v>0</v>
      </c>
      <c r="Q113" s="19">
        <f>VLOOKUP($B113,AgeCalc!$C$3:$V$290,17,FALSE)</f>
        <v>0</v>
      </c>
      <c r="R113" s="19">
        <f>VLOOKUP($B113,AgeCalc!$C$3:$V$290,18,FALSE)</f>
        <v>0</v>
      </c>
      <c r="T113" s="4">
        <f t="shared" si="16"/>
        <v>0</v>
      </c>
      <c r="U113" s="54">
        <f t="shared" si="17"/>
        <v>0</v>
      </c>
      <c r="V113" s="5">
        <v>111</v>
      </c>
      <c r="W113">
        <f t="shared" ref="W113:W114" si="58">X113+Y113</f>
        <v>10</v>
      </c>
      <c r="X113" s="19">
        <f t="shared" ref="X113:X114" si="59">COUNT(H113:Q113)</f>
        <v>10</v>
      </c>
      <c r="Y113" s="7">
        <f t="shared" ref="Y113:Y114" si="60">COUNT(G113)</f>
        <v>0</v>
      </c>
      <c r="Z113" s="7">
        <f t="shared" ref="Z113:Z114" si="61">IF(X113&gt;6,7,X113)</f>
        <v>7</v>
      </c>
      <c r="AA113" s="40">
        <f t="shared" ref="AA113:AA114" si="62">ROUNDUP(IF(SUM(H113:S113)&gt;0,(SUM(H113:S113)/Z113),0),0)</f>
        <v>0</v>
      </c>
      <c r="AB113" s="3">
        <v>7</v>
      </c>
    </row>
    <row r="114" spans="2:28">
      <c r="B114" s="7" t="s">
        <v>296</v>
      </c>
      <c r="C114" s="19" t="str">
        <f>VLOOKUP($B114,AgeCalc!$C$3:$V$290,7,FALSE)</f>
        <v>55 - 59</v>
      </c>
      <c r="D114" s="53"/>
      <c r="E114" s="19"/>
      <c r="F114" s="19"/>
      <c r="G114" s="8"/>
      <c r="H114" s="19">
        <f>VLOOKUP($B114,AgeCalc!$C$3:$V$290,8,FALSE)</f>
        <v>0</v>
      </c>
      <c r="I114" s="19">
        <f>VLOOKUP($B114,AgeCalc!$C$3:$V$290,9,FALSE)</f>
        <v>0</v>
      </c>
      <c r="J114" s="19">
        <f>VLOOKUP($B114,AgeCalc!$C$3:$V$290,10,FALSE)</f>
        <v>0</v>
      </c>
      <c r="K114" s="19">
        <f>VLOOKUP($B114,AgeCalc!$C$3:$V$290,11,FALSE)</f>
        <v>0</v>
      </c>
      <c r="L114" s="19">
        <f>VLOOKUP($B114,AgeCalc!$C$3:$V$290,12,FALSE)</f>
        <v>0</v>
      </c>
      <c r="M114" s="19">
        <f>VLOOKUP($B114,AgeCalc!$C$3:$V$290,13,FALSE)</f>
        <v>0</v>
      </c>
      <c r="N114" s="19">
        <f>VLOOKUP($B114,AgeCalc!$C$3:$V$290,14,FALSE)</f>
        <v>0</v>
      </c>
      <c r="O114" s="20">
        <f>VLOOKUP($B114,AgeCalc!$C$3:$V$290,15,FALSE)</f>
        <v>0</v>
      </c>
      <c r="P114" s="19">
        <f>VLOOKUP($B114,AgeCalc!$C$3:$V$290,16,FALSE)</f>
        <v>0</v>
      </c>
      <c r="Q114" s="19">
        <f>VLOOKUP($B114,AgeCalc!$C$3:$V$290,17,FALSE)</f>
        <v>0</v>
      </c>
      <c r="R114" s="19">
        <f>VLOOKUP($B114,AgeCalc!$C$3:$V$290,18,FALSE)</f>
        <v>0</v>
      </c>
      <c r="T114" s="4">
        <f t="shared" si="16"/>
        <v>0</v>
      </c>
      <c r="U114" s="54">
        <f t="shared" si="17"/>
        <v>0</v>
      </c>
      <c r="V114" s="5">
        <v>112</v>
      </c>
      <c r="W114">
        <f t="shared" si="58"/>
        <v>10</v>
      </c>
      <c r="X114" s="19">
        <f t="shared" si="59"/>
        <v>10</v>
      </c>
      <c r="Y114" s="7">
        <f t="shared" si="60"/>
        <v>0</v>
      </c>
      <c r="Z114" s="7">
        <f t="shared" si="61"/>
        <v>7</v>
      </c>
      <c r="AA114" s="40">
        <f t="shared" si="62"/>
        <v>0</v>
      </c>
      <c r="AB114" s="3">
        <v>8</v>
      </c>
    </row>
    <row r="115" spans="2:28">
      <c r="B115" s="7" t="s">
        <v>393</v>
      </c>
      <c r="C115" s="19" t="str">
        <f>VLOOKUP($B115,AgeCalc!$C$3:$V$290,7,FALSE)</f>
        <v>60 - 64</v>
      </c>
      <c r="D115" s="53"/>
      <c r="E115" s="19"/>
      <c r="F115" s="19"/>
      <c r="G115" s="8"/>
      <c r="H115" s="19">
        <f>VLOOKUP($B115,AgeCalc!$C$3:$V$290,8,FALSE)</f>
        <v>0</v>
      </c>
      <c r="I115" s="19">
        <f>VLOOKUP($B115,AgeCalc!$C$3:$V$290,9,FALSE)</f>
        <v>0</v>
      </c>
      <c r="J115" s="19">
        <f>VLOOKUP($B115,AgeCalc!$C$3:$V$290,10,FALSE)</f>
        <v>0</v>
      </c>
      <c r="K115" s="19">
        <f>VLOOKUP($B115,AgeCalc!$C$3:$V$290,11,FALSE)</f>
        <v>0</v>
      </c>
      <c r="L115" s="19">
        <f>VLOOKUP($B115,AgeCalc!$C$3:$V$290,12,FALSE)</f>
        <v>0</v>
      </c>
      <c r="M115" s="19">
        <f>VLOOKUP($B115,AgeCalc!$C$3:$V$290,13,FALSE)</f>
        <v>0</v>
      </c>
      <c r="N115" s="19">
        <f>VLOOKUP($B115,AgeCalc!$C$3:$V$290,14,FALSE)</f>
        <v>0</v>
      </c>
      <c r="O115" s="20">
        <f>VLOOKUP($B115,AgeCalc!$C$3:$V$290,15,FALSE)</f>
        <v>0</v>
      </c>
      <c r="P115" s="19">
        <f>VLOOKUP($B115,AgeCalc!$C$3:$V$290,16,FALSE)</f>
        <v>0</v>
      </c>
      <c r="Q115" s="19">
        <f>VLOOKUP($B115,AgeCalc!$C$3:$V$290,17,FALSE)</f>
        <v>0</v>
      </c>
      <c r="R115" s="19">
        <f>VLOOKUP($B115,AgeCalc!$C$3:$V$290,18,FALSE)</f>
        <v>0</v>
      </c>
      <c r="T115" s="4">
        <f t="shared" si="16"/>
        <v>0</v>
      </c>
      <c r="U115" s="54">
        <f t="shared" si="17"/>
        <v>0</v>
      </c>
      <c r="V115" s="5">
        <v>113</v>
      </c>
      <c r="W115">
        <f t="shared" ref="W115" si="63">X115+Y115</f>
        <v>10</v>
      </c>
      <c r="X115" s="19">
        <f t="shared" ref="X115" si="64">COUNT(H115:Q115)</f>
        <v>10</v>
      </c>
      <c r="Y115" s="7">
        <f t="shared" ref="Y115" si="65">COUNT(G115)</f>
        <v>0</v>
      </c>
      <c r="Z115" s="7">
        <f t="shared" ref="Z115" si="66">IF(X115&gt;6,7,X115)</f>
        <v>7</v>
      </c>
      <c r="AA115" s="40">
        <f t="shared" ref="AA115" si="67">ROUNDUP(IF(SUM(H115:S115)&gt;0,(SUM(H115:S115)/Z115),0),0)</f>
        <v>0</v>
      </c>
      <c r="AB115" s="3">
        <v>9</v>
      </c>
    </row>
    <row r="116" spans="2:28">
      <c r="B116" s="61" t="s">
        <v>395</v>
      </c>
      <c r="C116" s="19" t="str">
        <f>VLOOKUP($B116,AgeCalc!$C$3:$V$290,7,FALSE)</f>
        <v>55 - 59</v>
      </c>
      <c r="D116" s="53"/>
      <c r="E116" s="19"/>
      <c r="F116" s="19"/>
      <c r="G116" s="8"/>
      <c r="H116" s="19">
        <f>VLOOKUP($B116,AgeCalc!$C$3:$V$290,8,FALSE)</f>
        <v>0</v>
      </c>
      <c r="I116" s="19">
        <f>VLOOKUP($B116,AgeCalc!$C$3:$V$290,9,FALSE)</f>
        <v>0</v>
      </c>
      <c r="J116" s="19">
        <f>VLOOKUP($B116,AgeCalc!$C$3:$V$290,10,FALSE)</f>
        <v>0</v>
      </c>
      <c r="K116" s="19">
        <f>VLOOKUP($B116,AgeCalc!$C$3:$V$290,11,FALSE)</f>
        <v>0</v>
      </c>
      <c r="L116" s="19">
        <f>VLOOKUP($B116,AgeCalc!$C$3:$V$290,12,FALSE)</f>
        <v>0</v>
      </c>
      <c r="M116" s="19">
        <f>VLOOKUP($B116,AgeCalc!$C$3:$V$290,13,FALSE)</f>
        <v>0</v>
      </c>
      <c r="N116" s="19">
        <f>VLOOKUP($B116,AgeCalc!$C$3:$V$290,14,FALSE)</f>
        <v>0</v>
      </c>
      <c r="O116" s="20">
        <f>VLOOKUP($B116,AgeCalc!$C$3:$V$290,15,FALSE)</f>
        <v>0</v>
      </c>
      <c r="P116" s="19">
        <f>VLOOKUP($B116,AgeCalc!$C$3:$V$290,16,FALSE)</f>
        <v>0</v>
      </c>
      <c r="Q116" s="19">
        <f>VLOOKUP($B116,AgeCalc!$C$3:$V$290,17,FALSE)</f>
        <v>0</v>
      </c>
      <c r="R116" s="19">
        <f>VLOOKUP($B116,AgeCalc!$C$3:$V$290,18,FALSE)</f>
        <v>0</v>
      </c>
      <c r="T116" s="4">
        <f t="shared" si="16"/>
        <v>0</v>
      </c>
      <c r="U116" s="54">
        <f t="shared" si="17"/>
        <v>0</v>
      </c>
      <c r="V116" s="5">
        <v>114</v>
      </c>
      <c r="W116">
        <f t="shared" ref="W116" si="68">X116+Y116</f>
        <v>10</v>
      </c>
      <c r="X116" s="19">
        <f t="shared" ref="X116" si="69">COUNT(H116:Q116)</f>
        <v>10</v>
      </c>
      <c r="Y116" s="7">
        <f t="shared" ref="Y116" si="70">COUNT(G116)</f>
        <v>0</v>
      </c>
      <c r="Z116" s="7">
        <f t="shared" ref="Z116" si="71">IF(X116&gt;6,7,X116)</f>
        <v>7</v>
      </c>
      <c r="AA116" s="40">
        <f t="shared" ref="AA116" si="72">ROUNDUP(IF(SUM(H116:S116)&gt;0,(SUM(H116:S116)/Z116),0),0)</f>
        <v>0</v>
      </c>
      <c r="AB116" s="3">
        <v>10</v>
      </c>
    </row>
    <row r="117" spans="2:28">
      <c r="B117" s="61" t="s">
        <v>456</v>
      </c>
      <c r="C117" s="19" t="str">
        <f>VLOOKUP($B117,AgeCalc!$C$3:$V$290,7,FALSE)</f>
        <v>55 - 59</v>
      </c>
      <c r="D117" s="53"/>
      <c r="E117" s="19"/>
      <c r="F117" s="19"/>
      <c r="G117" s="8"/>
      <c r="H117" s="19">
        <f>VLOOKUP($B117,AgeCalc!$C$3:$V$290,8,FALSE)</f>
        <v>0</v>
      </c>
      <c r="I117" s="19">
        <f>VLOOKUP($B117,AgeCalc!$C$3:$V$290,9,FALSE)</f>
        <v>0</v>
      </c>
      <c r="J117" s="19">
        <f>VLOOKUP($B117,AgeCalc!$C$3:$V$290,10,FALSE)</f>
        <v>0</v>
      </c>
      <c r="K117" s="19">
        <f>VLOOKUP($B117,AgeCalc!$C$3:$V$290,11,FALSE)</f>
        <v>0</v>
      </c>
      <c r="L117" s="19">
        <f>VLOOKUP($B117,AgeCalc!$C$3:$V$290,12,FALSE)</f>
        <v>0</v>
      </c>
      <c r="M117" s="19">
        <f>VLOOKUP($B117,AgeCalc!$C$3:$V$290,13,FALSE)</f>
        <v>0</v>
      </c>
      <c r="N117" s="19">
        <f>VLOOKUP($B117,AgeCalc!$C$3:$V$290,14,FALSE)</f>
        <v>0</v>
      </c>
      <c r="O117" s="20">
        <f>VLOOKUP($B117,AgeCalc!$C$3:$V$290,15,FALSE)</f>
        <v>0</v>
      </c>
      <c r="P117" s="19">
        <f>VLOOKUP($B117,AgeCalc!$C$3:$V$290,16,FALSE)</f>
        <v>0</v>
      </c>
      <c r="Q117" s="19">
        <f>VLOOKUP($B117,AgeCalc!$C$3:$V$290,17,FALSE)</f>
        <v>0</v>
      </c>
      <c r="R117" s="19">
        <f>VLOOKUP($B117,AgeCalc!$C$3:$V$290,18,FALSE)</f>
        <v>0</v>
      </c>
      <c r="T117" s="4">
        <f t="shared" si="16"/>
        <v>0</v>
      </c>
      <c r="U117" s="54">
        <f t="shared" si="17"/>
        <v>0</v>
      </c>
      <c r="V117" s="5">
        <v>115</v>
      </c>
      <c r="W117">
        <f t="shared" ref="W117" si="73">X117+Y117</f>
        <v>10</v>
      </c>
      <c r="X117" s="19">
        <f t="shared" ref="X117" si="74">COUNT(H117:Q117)</f>
        <v>10</v>
      </c>
      <c r="Y117" s="7">
        <f t="shared" ref="Y117" si="75">COUNT(G117)</f>
        <v>0</v>
      </c>
      <c r="Z117" s="7">
        <f t="shared" ref="Z117" si="76">IF(X117&gt;6,7,X117)</f>
        <v>7</v>
      </c>
      <c r="AA117" s="40">
        <f t="shared" ref="AA117" si="77">ROUNDUP(IF(SUM(H117:S117)&gt;0,(SUM(H117:S117)/Z117),0),0)</f>
        <v>0</v>
      </c>
      <c r="AB117" s="3">
        <v>11</v>
      </c>
    </row>
    <row r="118" spans="2:28">
      <c r="B118" s="7" t="s">
        <v>193</v>
      </c>
      <c r="C118" s="19" t="str">
        <f>VLOOKUP($B118,AgeCalc!$C$3:$V$290,7,FALSE)</f>
        <v>60 - 64</v>
      </c>
      <c r="D118" s="53"/>
      <c r="E118" s="19"/>
      <c r="F118" s="19"/>
      <c r="G118" s="8"/>
      <c r="H118" s="19">
        <f>VLOOKUP($B118,AgeCalc!$C$3:$V$290,8,FALSE)</f>
        <v>0</v>
      </c>
      <c r="I118" s="19">
        <f>VLOOKUP($B118,AgeCalc!$C$3:$V$290,9,FALSE)</f>
        <v>0</v>
      </c>
      <c r="J118" s="19">
        <f>VLOOKUP($B118,AgeCalc!$C$3:$V$290,10,FALSE)</f>
        <v>0</v>
      </c>
      <c r="K118" s="19">
        <f>VLOOKUP($B118,AgeCalc!$C$3:$V$290,11,FALSE)</f>
        <v>0</v>
      </c>
      <c r="L118" s="19">
        <f>VLOOKUP($B118,AgeCalc!$C$3:$V$290,12,FALSE)</f>
        <v>0</v>
      </c>
      <c r="M118" s="19">
        <f>VLOOKUP($B118,AgeCalc!$C$3:$V$290,13,FALSE)</f>
        <v>0</v>
      </c>
      <c r="N118" s="19">
        <f>VLOOKUP($B118,AgeCalc!$C$3:$V$290,14,FALSE)</f>
        <v>0</v>
      </c>
      <c r="O118" s="20">
        <f>VLOOKUP($B118,AgeCalc!$C$3:$V$290,15,FALSE)</f>
        <v>0</v>
      </c>
      <c r="P118" s="19">
        <f>VLOOKUP($B118,AgeCalc!$C$3:$V$290,16,FALSE)</f>
        <v>0</v>
      </c>
      <c r="Q118" s="19">
        <f>VLOOKUP($B118,AgeCalc!$C$3:$V$290,17,FALSE)</f>
        <v>0</v>
      </c>
      <c r="R118" s="19">
        <f>VLOOKUP($B118,AgeCalc!$C$3:$V$290,18,FALSE)</f>
        <v>0</v>
      </c>
      <c r="T118" s="4">
        <f t="shared" si="16"/>
        <v>0</v>
      </c>
      <c r="U118" s="54">
        <f t="shared" si="17"/>
        <v>0</v>
      </c>
      <c r="V118" s="5">
        <v>116</v>
      </c>
      <c r="W118">
        <f t="shared" ref="W118:W119" si="78">X118+Y118</f>
        <v>10</v>
      </c>
      <c r="X118" s="19">
        <f t="shared" ref="X118:X119" si="79">COUNT(H118:Q118)</f>
        <v>10</v>
      </c>
      <c r="Y118" s="7">
        <f t="shared" ref="Y118:Y119" si="80">COUNT(G118)</f>
        <v>0</v>
      </c>
      <c r="Z118" s="7">
        <f t="shared" ref="Z118:Z119" si="81">IF(X118&gt;6,7,X118)</f>
        <v>7</v>
      </c>
      <c r="AA118" s="40">
        <f t="shared" ref="AA118:AA119" si="82">ROUNDUP(IF(SUM(H118:S118)&gt;0,(SUM(H118:S118)/Z118),0),0)</f>
        <v>0</v>
      </c>
      <c r="AB118" s="3">
        <v>12</v>
      </c>
    </row>
    <row r="119" spans="2:28">
      <c r="B119" s="7" t="s">
        <v>458</v>
      </c>
      <c r="C119" s="19" t="str">
        <f>VLOOKUP($B119,AgeCalc!$C$3:$V$290,7,FALSE)</f>
        <v>60 - 64</v>
      </c>
      <c r="D119" s="53"/>
      <c r="E119" s="19"/>
      <c r="F119" s="19"/>
      <c r="G119" s="8"/>
      <c r="H119" s="19">
        <f>VLOOKUP($B119,AgeCalc!$C$3:$V$290,8,FALSE)</f>
        <v>0</v>
      </c>
      <c r="I119" s="19">
        <f>VLOOKUP($B119,AgeCalc!$C$3:$V$290,9,FALSE)</f>
        <v>0</v>
      </c>
      <c r="J119" s="19">
        <f>VLOOKUP($B119,AgeCalc!$C$3:$V$290,10,FALSE)</f>
        <v>0</v>
      </c>
      <c r="K119" s="19">
        <f>VLOOKUP($B119,AgeCalc!$C$3:$V$290,11,FALSE)</f>
        <v>0</v>
      </c>
      <c r="L119" s="19">
        <f>VLOOKUP($B119,AgeCalc!$C$3:$V$290,12,FALSE)</f>
        <v>0</v>
      </c>
      <c r="M119" s="19">
        <f>VLOOKUP($B119,AgeCalc!$C$3:$V$290,13,FALSE)</f>
        <v>0</v>
      </c>
      <c r="N119" s="19">
        <f>VLOOKUP($B119,AgeCalc!$C$3:$V$290,14,FALSE)</f>
        <v>0</v>
      </c>
      <c r="O119" s="20">
        <f>VLOOKUP($B119,AgeCalc!$C$3:$V$290,15,FALSE)</f>
        <v>0</v>
      </c>
      <c r="P119" s="19">
        <f>VLOOKUP($B119,AgeCalc!$C$3:$V$290,16,FALSE)</f>
        <v>0</v>
      </c>
      <c r="Q119" s="19">
        <f>VLOOKUP($B119,AgeCalc!$C$3:$V$290,17,FALSE)</f>
        <v>0</v>
      </c>
      <c r="R119" s="19">
        <f>VLOOKUP($B119,AgeCalc!$C$3:$V$290,18,FALSE)</f>
        <v>0</v>
      </c>
      <c r="T119" s="4">
        <f t="shared" si="16"/>
        <v>0</v>
      </c>
      <c r="U119" s="54">
        <f t="shared" si="17"/>
        <v>0</v>
      </c>
      <c r="V119" s="5">
        <v>117</v>
      </c>
      <c r="W119">
        <f t="shared" si="78"/>
        <v>10</v>
      </c>
      <c r="X119" s="19">
        <f t="shared" si="79"/>
        <v>10</v>
      </c>
      <c r="Y119" s="7">
        <f t="shared" si="80"/>
        <v>0</v>
      </c>
      <c r="Z119" s="7">
        <f t="shared" si="81"/>
        <v>7</v>
      </c>
      <c r="AA119" s="40">
        <f t="shared" si="82"/>
        <v>0</v>
      </c>
      <c r="AB119" s="3">
        <v>13</v>
      </c>
    </row>
    <row r="120" spans="2:28">
      <c r="B120" s="7"/>
      <c r="C120" s="19"/>
      <c r="E120" s="19"/>
      <c r="F120" s="19"/>
      <c r="G120" s="8"/>
      <c r="H120" s="8"/>
      <c r="T120" s="55"/>
      <c r="U120" s="55"/>
    </row>
    <row r="121" spans="2:28">
      <c r="B121" s="7"/>
      <c r="C121" s="19"/>
      <c r="E121" s="19"/>
      <c r="F121" s="19"/>
      <c r="G121" s="8"/>
      <c r="H121" s="8"/>
      <c r="T121" s="55"/>
      <c r="U121" s="55"/>
    </row>
    <row r="122" spans="2:28">
      <c r="B122" s="7"/>
      <c r="C122" s="19"/>
      <c r="E122" s="19"/>
      <c r="F122" s="19"/>
      <c r="G122" s="8"/>
      <c r="H122" s="8"/>
      <c r="T122" s="55"/>
      <c r="U122" s="55"/>
    </row>
    <row r="123" spans="2:28">
      <c r="B123" s="7"/>
      <c r="C123" s="19"/>
      <c r="E123" s="19"/>
      <c r="F123" s="19"/>
      <c r="G123" s="8"/>
      <c r="H123" s="8"/>
      <c r="T123" s="55"/>
      <c r="U123" s="55"/>
    </row>
    <row r="124" spans="2:28">
      <c r="B124" s="7"/>
      <c r="C124" s="19"/>
      <c r="E124" s="19"/>
      <c r="F124" s="19"/>
      <c r="G124" s="8"/>
      <c r="H124" s="8"/>
      <c r="T124" s="55"/>
      <c r="U124" s="55"/>
    </row>
    <row r="125" spans="2:28">
      <c r="B125" s="7"/>
      <c r="C125" s="19"/>
      <c r="E125" s="19"/>
      <c r="F125" s="19"/>
      <c r="G125" s="8"/>
      <c r="H125" s="8"/>
      <c r="T125" s="55"/>
      <c r="U125" s="55"/>
    </row>
    <row r="126" spans="2:28">
      <c r="B126" s="7"/>
      <c r="C126" s="19"/>
      <c r="E126" s="19"/>
      <c r="F126" s="19"/>
      <c r="G126" s="8"/>
      <c r="H126" s="8"/>
      <c r="T126" s="55"/>
      <c r="U126" s="55"/>
    </row>
    <row r="127" spans="2:28">
      <c r="B127" s="7"/>
      <c r="C127" s="19"/>
      <c r="E127" s="19"/>
      <c r="F127" s="19"/>
      <c r="G127" s="8"/>
      <c r="H127" s="8"/>
      <c r="T127" s="55"/>
      <c r="U127" s="55"/>
    </row>
    <row r="128" spans="2:28">
      <c r="B128" s="7"/>
      <c r="C128" s="19"/>
      <c r="E128" s="19"/>
      <c r="F128" s="19"/>
      <c r="G128" s="8"/>
      <c r="H128" s="8"/>
      <c r="T128" s="55"/>
      <c r="U128" s="55"/>
    </row>
    <row r="129" spans="2:21">
      <c r="B129" s="7"/>
      <c r="C129" s="19"/>
      <c r="E129" s="19"/>
      <c r="F129" s="19"/>
      <c r="G129" s="8"/>
      <c r="H129" s="8"/>
      <c r="T129" s="55"/>
      <c r="U129" s="55"/>
    </row>
    <row r="130" spans="2:21">
      <c r="B130" s="7"/>
      <c r="C130" s="19"/>
      <c r="E130" s="19"/>
      <c r="F130" s="19"/>
      <c r="G130" s="8"/>
      <c r="H130" s="8"/>
      <c r="T130" s="55"/>
      <c r="U130" s="55"/>
    </row>
    <row r="131" spans="2:21">
      <c r="B131" s="7"/>
      <c r="C131" s="19"/>
      <c r="E131" s="19"/>
      <c r="F131" s="19"/>
      <c r="G131" s="8"/>
      <c r="H131" s="8"/>
      <c r="T131" s="55"/>
      <c r="U131" s="55"/>
    </row>
    <row r="132" spans="2:21">
      <c r="B132" s="7"/>
      <c r="C132" s="19"/>
      <c r="E132" s="19"/>
      <c r="F132" s="19"/>
      <c r="G132" s="8"/>
      <c r="H132" s="8"/>
      <c r="T132" s="55"/>
      <c r="U132" s="55"/>
    </row>
    <row r="133" spans="2:21">
      <c r="B133" s="7"/>
      <c r="C133" s="19"/>
      <c r="E133" s="19"/>
      <c r="F133" s="19"/>
      <c r="G133" s="8"/>
      <c r="H133" s="8"/>
      <c r="T133" s="55"/>
      <c r="U133" s="55"/>
    </row>
    <row r="134" spans="2:21">
      <c r="B134" s="7"/>
      <c r="C134" s="19"/>
      <c r="E134" s="19"/>
      <c r="F134" s="19"/>
      <c r="G134" s="8"/>
      <c r="H134" s="8"/>
      <c r="T134" s="55"/>
      <c r="U134" s="55"/>
    </row>
    <row r="135" spans="2:21">
      <c r="B135" s="7"/>
      <c r="C135" s="19"/>
      <c r="E135" s="19"/>
      <c r="F135" s="19"/>
      <c r="G135" s="8"/>
      <c r="H135" s="8"/>
      <c r="T135" s="55"/>
      <c r="U135" s="55"/>
    </row>
    <row r="136" spans="2:21">
      <c r="B136" s="7"/>
      <c r="C136" s="19"/>
      <c r="E136" s="19"/>
      <c r="F136" s="19"/>
      <c r="G136" s="8"/>
      <c r="H136" s="8"/>
      <c r="T136" s="55"/>
      <c r="U136" s="55"/>
    </row>
    <row r="137" spans="2:21">
      <c r="B137" s="7"/>
      <c r="C137" s="19"/>
      <c r="E137" s="19"/>
      <c r="F137" s="19"/>
      <c r="G137" s="8"/>
      <c r="H137" s="8"/>
      <c r="T137" s="55"/>
      <c r="U137" s="55"/>
    </row>
    <row r="138" spans="2:21">
      <c r="B138" s="7"/>
      <c r="C138" s="19"/>
      <c r="E138" s="19"/>
      <c r="F138" s="19"/>
      <c r="G138" s="8"/>
      <c r="H138" s="8"/>
      <c r="T138" s="55"/>
      <c r="U138" s="55"/>
    </row>
    <row r="139" spans="2:21">
      <c r="B139" s="7"/>
      <c r="C139" s="19"/>
      <c r="E139" s="19"/>
      <c r="F139" s="19"/>
      <c r="G139" s="8"/>
      <c r="H139" s="8"/>
      <c r="T139" s="55"/>
      <c r="U139" s="55"/>
    </row>
    <row r="140" spans="2:21">
      <c r="B140" s="7"/>
      <c r="C140" s="19"/>
      <c r="E140" s="19"/>
      <c r="F140" s="19"/>
      <c r="G140" s="8"/>
      <c r="H140" s="8"/>
      <c r="T140" s="55"/>
      <c r="U140" s="55"/>
    </row>
    <row r="141" spans="2:21">
      <c r="B141" s="7"/>
      <c r="C141" s="19"/>
      <c r="E141" s="19"/>
      <c r="F141" s="19"/>
      <c r="G141" s="8"/>
      <c r="H141" s="8"/>
      <c r="T141" s="55"/>
      <c r="U141" s="55"/>
    </row>
    <row r="142" spans="2:21">
      <c r="B142" s="7"/>
      <c r="C142" s="19"/>
      <c r="E142" s="19"/>
      <c r="F142" s="19"/>
      <c r="G142" s="8"/>
      <c r="H142" s="8"/>
      <c r="T142" s="55"/>
      <c r="U142" s="55"/>
    </row>
    <row r="143" spans="2:21">
      <c r="B143" s="7"/>
      <c r="C143" s="19"/>
      <c r="E143" s="19"/>
      <c r="F143" s="19"/>
      <c r="G143" s="8"/>
      <c r="H143" s="8"/>
      <c r="T143" s="55"/>
      <c r="U143" s="55"/>
    </row>
    <row r="144" spans="2:21">
      <c r="B144" s="7"/>
      <c r="C144" s="19"/>
      <c r="E144" s="19"/>
      <c r="F144" s="19"/>
      <c r="G144" s="8"/>
      <c r="H144" s="8"/>
      <c r="T144" s="55"/>
      <c r="U144" s="55"/>
    </row>
    <row r="145" spans="2:21">
      <c r="B145" s="7"/>
      <c r="C145" s="19"/>
      <c r="E145" s="19"/>
      <c r="F145" s="19"/>
      <c r="G145" s="8"/>
      <c r="H145" s="8"/>
      <c r="T145" s="55"/>
      <c r="U145" s="55"/>
    </row>
    <row r="146" spans="2:21">
      <c r="B146" s="7"/>
      <c r="C146" s="19"/>
      <c r="E146" s="19"/>
      <c r="F146" s="19"/>
      <c r="G146" s="8"/>
      <c r="H146" s="8"/>
      <c r="T146" s="55"/>
      <c r="U146" s="55"/>
    </row>
    <row r="147" spans="2:21">
      <c r="B147" s="7"/>
      <c r="C147" s="19"/>
      <c r="E147" s="19"/>
      <c r="F147" s="19"/>
      <c r="G147" s="8"/>
      <c r="H147" s="8"/>
      <c r="T147" s="55"/>
      <c r="U147" s="55"/>
    </row>
    <row r="148" spans="2:21">
      <c r="B148" s="7"/>
      <c r="C148" s="19"/>
      <c r="E148" s="19"/>
      <c r="F148" s="19"/>
      <c r="G148" s="8"/>
      <c r="H148" s="8"/>
      <c r="T148" s="55"/>
      <c r="U148" s="55"/>
    </row>
    <row r="149" spans="2:21">
      <c r="B149" s="7"/>
      <c r="C149" s="19"/>
      <c r="E149" s="19"/>
      <c r="F149" s="19"/>
      <c r="G149" s="8"/>
      <c r="H149" s="8"/>
      <c r="T149" s="55"/>
      <c r="U149" s="55"/>
    </row>
    <row r="150" spans="2:21">
      <c r="B150" s="7"/>
      <c r="C150" s="19"/>
      <c r="E150" s="19"/>
      <c r="F150" s="19"/>
      <c r="G150" s="8"/>
      <c r="H150" s="8"/>
      <c r="T150" s="55"/>
      <c r="U150" s="55"/>
    </row>
  </sheetData>
  <sortState ref="B3:U150">
    <sortCondition descending="1" ref="T3"/>
  </sortState>
  <phoneticPr fontId="0" type="noConversion"/>
  <conditionalFormatting sqref="W3:W119">
    <cfRule type="cellIs" dxfId="1" priority="1" stopIfTrue="1" operator="greaterThanOrEqual">
      <formula>9</formula>
    </cfRule>
  </conditionalFormatting>
  <pageMargins left="0.75" right="0.75" top="1" bottom="1" header="0.5" footer="0.5"/>
  <pageSetup paperSize="9" scale="36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G35"/>
  <sheetViews>
    <sheetView workbookViewId="0">
      <selection activeCell="H45" sqref="H45"/>
    </sheetView>
  </sheetViews>
  <sheetFormatPr defaultRowHeight="12.75"/>
  <cols>
    <col min="3" max="3" width="16.5703125" bestFit="1" customWidth="1"/>
    <col min="6" max="6" width="6" bestFit="1" customWidth="1"/>
    <col min="7" max="7" width="16.5703125" bestFit="1" customWidth="1"/>
  </cols>
  <sheetData>
    <row r="1" spans="1:7" ht="15">
      <c r="A1" s="87" t="s">
        <v>947</v>
      </c>
      <c r="B1" s="87" t="s">
        <v>929</v>
      </c>
      <c r="C1" s="87" t="s">
        <v>948</v>
      </c>
      <c r="D1" s="87"/>
      <c r="E1" s="87" t="s">
        <v>947</v>
      </c>
      <c r="F1" s="87" t="s">
        <v>929</v>
      </c>
      <c r="G1" s="87" t="s">
        <v>928</v>
      </c>
    </row>
    <row r="2" spans="1:7">
      <c r="A2" s="77">
        <v>1</v>
      </c>
      <c r="B2" s="77">
        <v>36.42</v>
      </c>
      <c r="C2" s="74" t="s">
        <v>89</v>
      </c>
      <c r="D2" s="74"/>
      <c r="E2" s="77">
        <v>35</v>
      </c>
      <c r="F2" s="77">
        <v>49.08</v>
      </c>
      <c r="G2" s="74" t="s">
        <v>211</v>
      </c>
    </row>
    <row r="3" spans="1:7">
      <c r="A3" s="77">
        <v>2</v>
      </c>
      <c r="B3" s="77">
        <v>37.18</v>
      </c>
      <c r="C3" s="74" t="s">
        <v>90</v>
      </c>
      <c r="D3" s="74"/>
      <c r="E3" s="77">
        <v>36</v>
      </c>
      <c r="F3" s="77">
        <v>49.36</v>
      </c>
      <c r="G3" s="74" t="s">
        <v>103</v>
      </c>
    </row>
    <row r="4" spans="1:7">
      <c r="A4" s="77">
        <v>3</v>
      </c>
      <c r="B4" s="77">
        <v>37.22</v>
      </c>
      <c r="C4" s="74" t="s">
        <v>418</v>
      </c>
      <c r="D4" s="74"/>
      <c r="E4" s="77">
        <v>37</v>
      </c>
      <c r="F4" s="77">
        <v>50</v>
      </c>
      <c r="G4" s="74" t="s">
        <v>102</v>
      </c>
    </row>
    <row r="5" spans="1:7">
      <c r="A5" s="77">
        <v>4</v>
      </c>
      <c r="B5" s="77">
        <v>37.340000000000003</v>
      </c>
      <c r="C5" s="74" t="s">
        <v>499</v>
      </c>
      <c r="D5" s="74"/>
      <c r="E5" s="77">
        <v>38</v>
      </c>
      <c r="F5" s="77">
        <v>50.22</v>
      </c>
      <c r="G5" s="74" t="s">
        <v>874</v>
      </c>
    </row>
    <row r="6" spans="1:7">
      <c r="A6" s="77">
        <v>5</v>
      </c>
      <c r="B6" s="77">
        <v>38.08</v>
      </c>
      <c r="C6" s="74" t="s">
        <v>127</v>
      </c>
      <c r="D6" s="74"/>
      <c r="E6" s="77">
        <v>39</v>
      </c>
      <c r="F6" s="77">
        <v>50.33</v>
      </c>
      <c r="G6" s="74" t="s">
        <v>390</v>
      </c>
    </row>
    <row r="7" spans="1:7">
      <c r="A7" s="77">
        <v>6</v>
      </c>
      <c r="B7" s="77">
        <v>38.549999999999997</v>
      </c>
      <c r="C7" s="74" t="s">
        <v>250</v>
      </c>
      <c r="D7" s="74"/>
      <c r="E7" s="77">
        <v>40</v>
      </c>
      <c r="F7" s="77">
        <v>50.34</v>
      </c>
      <c r="G7" s="74" t="s">
        <v>926</v>
      </c>
    </row>
    <row r="8" spans="1:7">
      <c r="A8" s="77">
        <v>7</v>
      </c>
      <c r="B8" s="77">
        <v>39.07</v>
      </c>
      <c r="C8" s="74" t="s">
        <v>400</v>
      </c>
      <c r="D8" s="74"/>
      <c r="E8" s="77">
        <v>41</v>
      </c>
      <c r="F8" s="77">
        <v>50.44</v>
      </c>
      <c r="G8" s="74" t="s">
        <v>87</v>
      </c>
    </row>
    <row r="9" spans="1:7">
      <c r="A9" s="77">
        <v>8</v>
      </c>
      <c r="B9" s="77">
        <v>39.11</v>
      </c>
      <c r="C9" s="74" t="s">
        <v>894</v>
      </c>
      <c r="D9" s="74"/>
      <c r="E9" s="77">
        <v>42</v>
      </c>
      <c r="F9" s="77">
        <v>50.48</v>
      </c>
      <c r="G9" s="74" t="s">
        <v>910</v>
      </c>
    </row>
    <row r="10" spans="1:7">
      <c r="A10" s="77">
        <v>9</v>
      </c>
      <c r="B10" s="77">
        <v>40.299999999999997</v>
      </c>
      <c r="C10" s="74" t="s">
        <v>856</v>
      </c>
      <c r="D10" s="74"/>
      <c r="E10" s="77">
        <v>43</v>
      </c>
      <c r="F10" s="77">
        <v>50.51</v>
      </c>
      <c r="G10" s="74" t="s">
        <v>300</v>
      </c>
    </row>
    <row r="11" spans="1:7">
      <c r="A11" s="77">
        <v>10</v>
      </c>
      <c r="B11" s="77">
        <v>40.54</v>
      </c>
      <c r="C11" s="74" t="s">
        <v>105</v>
      </c>
      <c r="D11" s="74"/>
      <c r="E11" s="77">
        <v>44</v>
      </c>
      <c r="F11" s="77">
        <v>50.54</v>
      </c>
      <c r="G11" s="74" t="s">
        <v>342</v>
      </c>
    </row>
    <row r="12" spans="1:7">
      <c r="A12" s="77">
        <v>11</v>
      </c>
      <c r="B12" s="77">
        <v>41.13</v>
      </c>
      <c r="C12" s="74" t="s">
        <v>409</v>
      </c>
      <c r="D12" s="74"/>
      <c r="E12" s="77">
        <v>45</v>
      </c>
      <c r="F12" s="77">
        <v>50.58</v>
      </c>
      <c r="G12" s="74" t="s">
        <v>237</v>
      </c>
    </row>
    <row r="13" spans="1:7">
      <c r="A13" s="77">
        <v>12</v>
      </c>
      <c r="B13" s="77">
        <v>41.14</v>
      </c>
      <c r="C13" s="74" t="s">
        <v>502</v>
      </c>
      <c r="D13" s="74"/>
      <c r="E13" s="77">
        <v>46</v>
      </c>
      <c r="F13" s="77">
        <v>52.17</v>
      </c>
      <c r="G13" s="74" t="s">
        <v>85</v>
      </c>
    </row>
    <row r="14" spans="1:7">
      <c r="A14" s="77">
        <v>13</v>
      </c>
      <c r="B14" s="77">
        <v>41.31</v>
      </c>
      <c r="C14" s="74" t="s">
        <v>121</v>
      </c>
      <c r="D14" s="74"/>
      <c r="E14" s="77">
        <v>47</v>
      </c>
      <c r="F14" s="77">
        <v>53.46</v>
      </c>
      <c r="G14" s="74" t="s">
        <v>933</v>
      </c>
    </row>
    <row r="15" spans="1:7">
      <c r="A15" s="77">
        <v>14</v>
      </c>
      <c r="B15" s="77">
        <v>41.54</v>
      </c>
      <c r="C15" s="74" t="s">
        <v>932</v>
      </c>
      <c r="D15" s="74"/>
      <c r="E15" s="77">
        <v>48</v>
      </c>
      <c r="F15" s="77">
        <v>54.05</v>
      </c>
      <c r="G15" s="74" t="s">
        <v>225</v>
      </c>
    </row>
    <row r="16" spans="1:7">
      <c r="A16" s="77">
        <v>15</v>
      </c>
      <c r="B16" s="77">
        <v>42.17</v>
      </c>
      <c r="C16" s="74" t="s">
        <v>949</v>
      </c>
      <c r="D16" s="74"/>
      <c r="E16" s="77">
        <v>49</v>
      </c>
      <c r="F16" s="77">
        <v>54.27</v>
      </c>
      <c r="G16" s="74" t="s">
        <v>126</v>
      </c>
    </row>
    <row r="17" spans="1:7">
      <c r="A17" s="77">
        <v>16</v>
      </c>
      <c r="B17" s="77">
        <v>42.51</v>
      </c>
      <c r="C17" s="74" t="s">
        <v>410</v>
      </c>
      <c r="D17" s="74"/>
      <c r="E17" s="77">
        <v>50</v>
      </c>
      <c r="F17" s="77">
        <v>55.04</v>
      </c>
      <c r="G17" s="74" t="s">
        <v>401</v>
      </c>
    </row>
    <row r="18" spans="1:7">
      <c r="A18" s="77">
        <v>17</v>
      </c>
      <c r="B18" s="77">
        <v>42.52</v>
      </c>
      <c r="C18" s="74" t="s">
        <v>936</v>
      </c>
      <c r="D18" s="74"/>
      <c r="E18" s="77">
        <v>51</v>
      </c>
      <c r="F18" s="77">
        <v>55.38</v>
      </c>
      <c r="G18" s="74" t="s">
        <v>251</v>
      </c>
    </row>
    <row r="19" spans="1:7">
      <c r="A19" s="77">
        <v>18</v>
      </c>
      <c r="B19" s="77">
        <v>42.53</v>
      </c>
      <c r="C19" s="74" t="s">
        <v>107</v>
      </c>
      <c r="D19" s="74"/>
      <c r="E19" s="77">
        <v>52</v>
      </c>
      <c r="F19" s="77">
        <v>55.38</v>
      </c>
      <c r="G19" s="74" t="s">
        <v>795</v>
      </c>
    </row>
    <row r="20" spans="1:7">
      <c r="A20" s="77">
        <v>19</v>
      </c>
      <c r="B20" s="77">
        <v>42.53</v>
      </c>
      <c r="C20" s="74" t="s">
        <v>879</v>
      </c>
      <c r="D20" s="74"/>
      <c r="E20" s="77">
        <v>53</v>
      </c>
      <c r="F20" s="77">
        <v>55.49</v>
      </c>
      <c r="G20" s="74" t="s">
        <v>883</v>
      </c>
    </row>
    <row r="21" spans="1:7">
      <c r="A21" s="77">
        <v>20</v>
      </c>
      <c r="B21" s="77">
        <v>44.25</v>
      </c>
      <c r="C21" s="74" t="s">
        <v>95</v>
      </c>
      <c r="D21" s="74"/>
      <c r="E21" s="77">
        <v>54</v>
      </c>
      <c r="F21" s="77">
        <v>56.09</v>
      </c>
      <c r="G21" s="74" t="s">
        <v>945</v>
      </c>
    </row>
    <row r="22" spans="1:7">
      <c r="A22" s="77">
        <v>21</v>
      </c>
      <c r="B22" s="77">
        <v>44.27</v>
      </c>
      <c r="C22" s="74" t="s">
        <v>893</v>
      </c>
      <c r="D22" s="74"/>
      <c r="E22" s="77">
        <v>55</v>
      </c>
      <c r="F22" s="77">
        <v>56.12</v>
      </c>
      <c r="G22" s="74" t="s">
        <v>916</v>
      </c>
    </row>
    <row r="23" spans="1:7">
      <c r="A23" s="77">
        <v>22</v>
      </c>
      <c r="B23" s="77">
        <v>44.47</v>
      </c>
      <c r="C23" s="74" t="s">
        <v>415</v>
      </c>
      <c r="D23" s="74"/>
      <c r="E23" s="77">
        <v>56</v>
      </c>
      <c r="F23" s="77">
        <v>56.26</v>
      </c>
      <c r="G23" s="74" t="s">
        <v>315</v>
      </c>
    </row>
    <row r="24" spans="1:7">
      <c r="A24" s="77">
        <v>23</v>
      </c>
      <c r="B24" s="77">
        <v>45.04</v>
      </c>
      <c r="C24" s="74" t="s">
        <v>944</v>
      </c>
      <c r="D24" s="74"/>
      <c r="E24" s="77">
        <v>57</v>
      </c>
      <c r="F24" s="77">
        <v>56.37</v>
      </c>
      <c r="G24" s="74" t="s">
        <v>133</v>
      </c>
    </row>
    <row r="25" spans="1:7">
      <c r="A25" s="77">
        <v>24</v>
      </c>
      <c r="B25" s="77">
        <v>45.25</v>
      </c>
      <c r="C25" s="74" t="s">
        <v>201</v>
      </c>
      <c r="D25" s="74"/>
      <c r="E25" s="77">
        <v>58</v>
      </c>
      <c r="F25" s="77">
        <v>56.58</v>
      </c>
      <c r="G25" s="74" t="s">
        <v>301</v>
      </c>
    </row>
    <row r="26" spans="1:7">
      <c r="A26" s="77">
        <v>25</v>
      </c>
      <c r="B26" s="77">
        <v>45.34</v>
      </c>
      <c r="C26" s="74" t="s">
        <v>467</v>
      </c>
      <c r="D26" s="74"/>
      <c r="E26" s="77">
        <v>59</v>
      </c>
      <c r="F26" s="77">
        <v>57.38</v>
      </c>
      <c r="G26" s="74" t="s">
        <v>493</v>
      </c>
    </row>
    <row r="27" spans="1:7">
      <c r="A27" s="77">
        <v>26</v>
      </c>
      <c r="B27" s="77">
        <v>45.47</v>
      </c>
      <c r="C27" s="80" t="s">
        <v>500</v>
      </c>
      <c r="D27" s="74"/>
      <c r="E27" s="77">
        <v>60</v>
      </c>
      <c r="F27" s="77">
        <v>57.54</v>
      </c>
      <c r="G27" s="74" t="s">
        <v>946</v>
      </c>
    </row>
    <row r="28" spans="1:7">
      <c r="A28" s="77">
        <v>27</v>
      </c>
      <c r="B28" s="77">
        <v>45.5</v>
      </c>
      <c r="C28" s="74" t="s">
        <v>224</v>
      </c>
      <c r="D28" s="74"/>
      <c r="E28" s="77">
        <v>61</v>
      </c>
      <c r="F28" s="77">
        <v>59.16</v>
      </c>
      <c r="G28" s="74" t="s">
        <v>848</v>
      </c>
    </row>
    <row r="29" spans="1:7">
      <c r="A29" s="77">
        <v>28</v>
      </c>
      <c r="B29" s="77">
        <v>45.56</v>
      </c>
      <c r="C29" s="74" t="s">
        <v>827</v>
      </c>
      <c r="D29" s="74"/>
      <c r="E29" s="77">
        <v>62</v>
      </c>
      <c r="F29" s="77">
        <v>59.56</v>
      </c>
      <c r="G29" s="74" t="s">
        <v>927</v>
      </c>
    </row>
    <row r="30" spans="1:7">
      <c r="A30" s="77">
        <v>29</v>
      </c>
      <c r="B30" s="77">
        <v>46.18</v>
      </c>
      <c r="C30" s="74" t="s">
        <v>911</v>
      </c>
      <c r="D30" s="74"/>
      <c r="E30" s="77">
        <v>63</v>
      </c>
      <c r="F30" s="77">
        <v>60.24</v>
      </c>
      <c r="G30" s="74" t="s">
        <v>950</v>
      </c>
    </row>
    <row r="31" spans="1:7">
      <c r="A31" s="77">
        <v>30</v>
      </c>
      <c r="B31" s="77">
        <v>46.52</v>
      </c>
      <c r="C31" s="74" t="s">
        <v>951</v>
      </c>
      <c r="D31" s="74"/>
      <c r="E31" s="77">
        <v>64</v>
      </c>
      <c r="F31" s="77">
        <v>60.33</v>
      </c>
      <c r="G31" s="74" t="s">
        <v>136</v>
      </c>
    </row>
    <row r="32" spans="1:7">
      <c r="A32" s="77">
        <v>31</v>
      </c>
      <c r="B32" s="77">
        <v>47.14</v>
      </c>
      <c r="C32" s="74" t="s">
        <v>952</v>
      </c>
      <c r="D32" s="74"/>
      <c r="E32" s="77">
        <v>65</v>
      </c>
      <c r="F32" s="77">
        <v>60.35</v>
      </c>
      <c r="G32" s="74" t="s">
        <v>953</v>
      </c>
    </row>
    <row r="33" spans="1:7">
      <c r="A33" s="77">
        <v>32</v>
      </c>
      <c r="B33" s="77">
        <v>47.38</v>
      </c>
      <c r="C33" s="74" t="s">
        <v>197</v>
      </c>
      <c r="D33" s="74"/>
      <c r="E33" s="77">
        <v>66</v>
      </c>
      <c r="F33" s="77">
        <v>62.5</v>
      </c>
      <c r="G33" s="74" t="s">
        <v>813</v>
      </c>
    </row>
    <row r="34" spans="1:7">
      <c r="A34" s="77">
        <v>33</v>
      </c>
      <c r="B34" s="77">
        <v>48.23</v>
      </c>
      <c r="C34" s="74" t="s">
        <v>341</v>
      </c>
      <c r="D34" s="74"/>
      <c r="E34" s="77">
        <v>67</v>
      </c>
      <c r="F34" s="77">
        <v>64.44</v>
      </c>
      <c r="G34" s="74" t="s">
        <v>943</v>
      </c>
    </row>
    <row r="35" spans="1:7">
      <c r="A35" s="77">
        <v>34</v>
      </c>
      <c r="B35" s="77">
        <v>48.25</v>
      </c>
      <c r="C35" s="74" t="s">
        <v>116</v>
      </c>
      <c r="D35" s="74"/>
      <c r="E35" s="77">
        <v>68</v>
      </c>
      <c r="F35" s="77">
        <v>66.56</v>
      </c>
      <c r="G35" s="74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G35"/>
  <sheetViews>
    <sheetView workbookViewId="0">
      <selection activeCell="G24" sqref="G24"/>
    </sheetView>
  </sheetViews>
  <sheetFormatPr defaultRowHeight="12.75"/>
  <cols>
    <col min="3" max="3" width="16" bestFit="1" customWidth="1"/>
    <col min="7" max="7" width="16" bestFit="1" customWidth="1"/>
  </cols>
  <sheetData>
    <row r="1" spans="1:7" ht="15">
      <c r="A1" s="87" t="s">
        <v>947</v>
      </c>
      <c r="B1" s="87" t="s">
        <v>929</v>
      </c>
      <c r="C1" s="87" t="s">
        <v>948</v>
      </c>
      <c r="D1" s="87"/>
      <c r="E1" s="87" t="s">
        <v>947</v>
      </c>
      <c r="F1" s="87" t="s">
        <v>929</v>
      </c>
      <c r="G1" s="87" t="s">
        <v>928</v>
      </c>
    </row>
    <row r="2" spans="1:7">
      <c r="A2" s="77">
        <v>1</v>
      </c>
      <c r="B2" s="77">
        <v>33.119999999999997</v>
      </c>
      <c r="C2" s="74" t="s">
        <v>90</v>
      </c>
      <c r="D2" s="74"/>
      <c r="E2" s="77">
        <v>35</v>
      </c>
      <c r="F2" s="77">
        <v>44.05</v>
      </c>
      <c r="G2" s="74" t="s">
        <v>966</v>
      </c>
    </row>
    <row r="3" spans="1:7">
      <c r="A3" s="77">
        <v>2</v>
      </c>
      <c r="B3" s="77">
        <v>33.18</v>
      </c>
      <c r="C3" s="74" t="s">
        <v>499</v>
      </c>
      <c r="D3" s="74"/>
      <c r="E3" s="77">
        <v>36</v>
      </c>
      <c r="F3" s="77">
        <v>44.14</v>
      </c>
      <c r="G3" s="74" t="s">
        <v>103</v>
      </c>
    </row>
    <row r="4" spans="1:7">
      <c r="A4" s="77">
        <v>3</v>
      </c>
      <c r="B4" s="77">
        <v>34.31</v>
      </c>
      <c r="C4" s="74" t="s">
        <v>127</v>
      </c>
      <c r="D4" s="74"/>
      <c r="E4" s="77">
        <v>37</v>
      </c>
      <c r="F4" s="77">
        <v>44.24</v>
      </c>
      <c r="G4" s="74" t="s">
        <v>390</v>
      </c>
    </row>
    <row r="5" spans="1:7">
      <c r="A5" s="77">
        <v>4</v>
      </c>
      <c r="B5" s="77">
        <v>35.08</v>
      </c>
      <c r="C5" s="74" t="s">
        <v>418</v>
      </c>
      <c r="D5" s="74"/>
      <c r="E5" s="77">
        <v>38</v>
      </c>
      <c r="F5" s="77">
        <v>44.36</v>
      </c>
      <c r="G5" s="74" t="s">
        <v>116</v>
      </c>
    </row>
    <row r="6" spans="1:7">
      <c r="A6" s="77">
        <v>5</v>
      </c>
      <c r="B6" s="77">
        <v>35.39</v>
      </c>
      <c r="C6" s="74" t="s">
        <v>93</v>
      </c>
      <c r="D6" s="74"/>
      <c r="E6" s="77">
        <v>39</v>
      </c>
      <c r="F6" s="77">
        <v>44.57</v>
      </c>
      <c r="G6" s="74" t="s">
        <v>211</v>
      </c>
    </row>
    <row r="7" spans="1:7">
      <c r="A7" s="77">
        <v>6</v>
      </c>
      <c r="B7" s="77">
        <v>35.43</v>
      </c>
      <c r="C7" s="74" t="s">
        <v>968</v>
      </c>
      <c r="D7" s="74"/>
      <c r="E7" s="77">
        <v>40</v>
      </c>
      <c r="F7" s="77">
        <v>45.54</v>
      </c>
      <c r="G7" s="74" t="s">
        <v>926</v>
      </c>
    </row>
    <row r="8" spans="1:7">
      <c r="A8" s="77">
        <v>7</v>
      </c>
      <c r="B8" s="77">
        <v>35.44</v>
      </c>
      <c r="C8" s="74" t="s">
        <v>105</v>
      </c>
      <c r="D8" s="74"/>
      <c r="E8" s="77">
        <v>41</v>
      </c>
      <c r="F8" s="77">
        <v>46.31</v>
      </c>
      <c r="G8" s="74" t="s">
        <v>933</v>
      </c>
    </row>
    <row r="9" spans="1:7">
      <c r="A9" s="77">
        <v>8</v>
      </c>
      <c r="B9" s="77">
        <v>36.11</v>
      </c>
      <c r="C9" s="74" t="s">
        <v>400</v>
      </c>
      <c r="D9" s="74"/>
      <c r="E9" s="77">
        <v>42</v>
      </c>
      <c r="F9" s="77">
        <v>46.42</v>
      </c>
      <c r="G9" s="74" t="s">
        <v>87</v>
      </c>
    </row>
    <row r="10" spans="1:7">
      <c r="A10" s="77">
        <v>9</v>
      </c>
      <c r="B10" s="77">
        <v>36.159999999999997</v>
      </c>
      <c r="C10" s="74" t="s">
        <v>969</v>
      </c>
      <c r="D10" s="74"/>
      <c r="E10" s="77">
        <v>43</v>
      </c>
      <c r="F10" s="77">
        <v>46.49</v>
      </c>
      <c r="G10" s="74" t="s">
        <v>237</v>
      </c>
    </row>
    <row r="11" spans="1:7">
      <c r="A11" s="77">
        <v>10</v>
      </c>
      <c r="B11" s="77">
        <v>37.08</v>
      </c>
      <c r="C11" s="74" t="s">
        <v>949</v>
      </c>
      <c r="D11" s="74"/>
      <c r="E11" s="77">
        <v>44</v>
      </c>
      <c r="F11" s="77">
        <v>46.53</v>
      </c>
      <c r="G11" s="74" t="s">
        <v>300</v>
      </c>
    </row>
    <row r="12" spans="1:7">
      <c r="A12" s="77">
        <v>11</v>
      </c>
      <c r="B12" s="77">
        <v>37.119999999999997</v>
      </c>
      <c r="C12" s="74" t="s">
        <v>856</v>
      </c>
      <c r="D12" s="74"/>
      <c r="E12" s="77">
        <v>45</v>
      </c>
      <c r="F12" s="77">
        <v>47.45</v>
      </c>
      <c r="G12" s="74" t="s">
        <v>225</v>
      </c>
    </row>
    <row r="13" spans="1:7">
      <c r="A13" s="77">
        <v>12</v>
      </c>
      <c r="B13" s="77">
        <v>38.11</v>
      </c>
      <c r="C13" s="74" t="s">
        <v>812</v>
      </c>
      <c r="D13" s="74"/>
      <c r="E13" s="77">
        <v>46</v>
      </c>
      <c r="F13" s="77">
        <v>48.14</v>
      </c>
      <c r="G13" s="74" t="s">
        <v>85</v>
      </c>
    </row>
    <row r="14" spans="1:7">
      <c r="A14" s="77">
        <v>13</v>
      </c>
      <c r="B14" s="77">
        <v>38.270000000000003</v>
      </c>
      <c r="C14" s="74" t="s">
        <v>121</v>
      </c>
      <c r="D14" s="74"/>
      <c r="E14" s="77">
        <v>47</v>
      </c>
      <c r="F14" s="77">
        <v>48.23</v>
      </c>
      <c r="G14" s="74" t="s">
        <v>191</v>
      </c>
    </row>
    <row r="15" spans="1:7">
      <c r="A15" s="77">
        <v>14</v>
      </c>
      <c r="B15" s="77">
        <v>38.479999999999997</v>
      </c>
      <c r="C15" s="74" t="s">
        <v>410</v>
      </c>
      <c r="D15" s="74"/>
      <c r="E15" s="77">
        <v>48</v>
      </c>
      <c r="F15" s="77">
        <v>48.53</v>
      </c>
      <c r="G15" s="74" t="s">
        <v>126</v>
      </c>
    </row>
    <row r="16" spans="1:7">
      <c r="A16" s="77">
        <v>15</v>
      </c>
      <c r="B16" s="77">
        <v>39.020000000000003</v>
      </c>
      <c r="C16" s="74" t="s">
        <v>879</v>
      </c>
      <c r="D16" s="74"/>
      <c r="E16" s="77">
        <v>49</v>
      </c>
      <c r="F16" s="77">
        <v>49.22</v>
      </c>
      <c r="G16" s="74" t="s">
        <v>133</v>
      </c>
    </row>
    <row r="17" spans="1:7">
      <c r="A17" s="77">
        <v>16</v>
      </c>
      <c r="B17" s="77">
        <v>39.46</v>
      </c>
      <c r="C17" s="74" t="s">
        <v>122</v>
      </c>
      <c r="D17" s="74"/>
      <c r="E17" s="77">
        <v>50</v>
      </c>
      <c r="F17" s="77">
        <v>49.55</v>
      </c>
      <c r="G17" s="74" t="s">
        <v>916</v>
      </c>
    </row>
    <row r="18" spans="1:7">
      <c r="A18" s="77">
        <v>17</v>
      </c>
      <c r="B18" s="77">
        <v>40.25</v>
      </c>
      <c r="C18" s="74" t="s">
        <v>893</v>
      </c>
      <c r="D18" s="74"/>
      <c r="E18" s="77">
        <v>51</v>
      </c>
      <c r="F18" s="77">
        <v>50.45</v>
      </c>
      <c r="G18" s="74" t="s">
        <v>301</v>
      </c>
    </row>
    <row r="19" spans="1:7">
      <c r="A19" s="77">
        <v>18</v>
      </c>
      <c r="B19" s="77">
        <v>40.28</v>
      </c>
      <c r="C19" s="74" t="s">
        <v>95</v>
      </c>
      <c r="D19" s="74"/>
      <c r="E19" s="77">
        <v>52</v>
      </c>
      <c r="F19" s="77">
        <v>51.25</v>
      </c>
      <c r="G19" s="74" t="s">
        <v>946</v>
      </c>
    </row>
    <row r="20" spans="1:7">
      <c r="A20" s="77">
        <v>19</v>
      </c>
      <c r="B20" s="77">
        <v>40.33</v>
      </c>
      <c r="C20" s="74" t="s">
        <v>415</v>
      </c>
      <c r="D20" s="74"/>
      <c r="E20" s="77">
        <v>53</v>
      </c>
      <c r="F20" s="77">
        <v>52.28</v>
      </c>
      <c r="G20" s="74" t="s">
        <v>493</v>
      </c>
    </row>
    <row r="21" spans="1:7">
      <c r="A21" s="77">
        <v>20</v>
      </c>
      <c r="B21" s="77">
        <v>40.340000000000003</v>
      </c>
      <c r="C21" s="74" t="s">
        <v>951</v>
      </c>
      <c r="D21" s="74"/>
      <c r="E21" s="77">
        <v>54</v>
      </c>
      <c r="F21" s="77">
        <v>53.5</v>
      </c>
      <c r="G21" s="74" t="s">
        <v>953</v>
      </c>
    </row>
    <row r="22" spans="1:7">
      <c r="A22" s="77">
        <v>21</v>
      </c>
      <c r="B22" s="77">
        <v>40.36</v>
      </c>
      <c r="C22" s="74" t="s">
        <v>500</v>
      </c>
      <c r="D22" s="74"/>
      <c r="E22" s="77">
        <v>55</v>
      </c>
      <c r="F22" s="77">
        <v>54.36</v>
      </c>
      <c r="G22" s="74" t="s">
        <v>897</v>
      </c>
    </row>
    <row r="23" spans="1:7">
      <c r="A23" s="77">
        <v>22</v>
      </c>
      <c r="B23" s="77">
        <v>40.39</v>
      </c>
      <c r="C23" s="74" t="s">
        <v>914</v>
      </c>
      <c r="D23" s="74"/>
      <c r="E23" s="77">
        <v>56</v>
      </c>
      <c r="F23" s="77">
        <v>57.12</v>
      </c>
      <c r="G23" s="74" t="s">
        <v>136</v>
      </c>
    </row>
    <row r="24" spans="1:7">
      <c r="A24" s="77">
        <v>23</v>
      </c>
      <c r="B24" s="77">
        <v>40.409999999999997</v>
      </c>
      <c r="C24" s="74" t="s">
        <v>970</v>
      </c>
      <c r="D24" s="74"/>
      <c r="E24" s="77">
        <v>57</v>
      </c>
      <c r="F24" s="77">
        <v>57.12</v>
      </c>
      <c r="G24" s="74" t="s">
        <v>936</v>
      </c>
    </row>
    <row r="25" spans="1:7">
      <c r="A25" s="77">
        <v>24</v>
      </c>
      <c r="B25" s="77">
        <v>40.49</v>
      </c>
      <c r="C25" s="74" t="s">
        <v>201</v>
      </c>
      <c r="D25" s="74"/>
      <c r="E25" s="77"/>
      <c r="F25" s="77"/>
      <c r="G25" s="74"/>
    </row>
    <row r="26" spans="1:7">
      <c r="A26" s="77">
        <v>25</v>
      </c>
      <c r="B26" s="77">
        <v>40.57</v>
      </c>
      <c r="C26" s="74" t="s">
        <v>911</v>
      </c>
      <c r="D26" s="74"/>
      <c r="E26" s="77"/>
      <c r="F26" s="77"/>
      <c r="G26" s="74"/>
    </row>
    <row r="27" spans="1:7">
      <c r="A27" s="77">
        <v>26</v>
      </c>
      <c r="B27" s="77">
        <v>41.04</v>
      </c>
      <c r="C27" s="74" t="s">
        <v>944</v>
      </c>
      <c r="D27" s="74"/>
      <c r="E27" s="77"/>
      <c r="F27" s="77"/>
      <c r="G27" s="74"/>
    </row>
    <row r="28" spans="1:7">
      <c r="A28" s="77">
        <v>27</v>
      </c>
      <c r="B28" s="77">
        <v>41.04</v>
      </c>
      <c r="C28" s="74" t="s">
        <v>224</v>
      </c>
      <c r="D28" s="74"/>
      <c r="E28" s="77"/>
      <c r="F28" s="77"/>
      <c r="G28" s="74"/>
    </row>
    <row r="29" spans="1:7">
      <c r="A29" s="77">
        <v>28</v>
      </c>
      <c r="B29" s="77">
        <v>41.32</v>
      </c>
      <c r="C29" s="74" t="s">
        <v>467</v>
      </c>
      <c r="D29" s="74"/>
      <c r="E29" s="77"/>
      <c r="F29" s="77"/>
      <c r="G29" s="74"/>
    </row>
    <row r="30" spans="1:7">
      <c r="A30" s="77">
        <v>29</v>
      </c>
      <c r="B30" s="77">
        <v>41.51</v>
      </c>
      <c r="C30" s="74" t="s">
        <v>227</v>
      </c>
      <c r="D30" s="74"/>
      <c r="E30" s="77"/>
      <c r="F30" s="77"/>
      <c r="G30" s="74"/>
    </row>
    <row r="31" spans="1:7">
      <c r="A31" s="77">
        <v>30</v>
      </c>
      <c r="B31" s="77">
        <v>42.26</v>
      </c>
      <c r="C31" s="74" t="s">
        <v>859</v>
      </c>
      <c r="D31" s="74"/>
      <c r="E31" s="77"/>
      <c r="F31" s="77"/>
      <c r="G31" s="74"/>
    </row>
    <row r="32" spans="1:7">
      <c r="A32" s="77">
        <v>31</v>
      </c>
      <c r="B32" s="77">
        <v>42.31</v>
      </c>
      <c r="C32" s="74" t="s">
        <v>967</v>
      </c>
      <c r="D32" s="74"/>
      <c r="E32" s="77"/>
      <c r="F32" s="77"/>
      <c r="G32" s="74"/>
    </row>
    <row r="33" spans="1:7">
      <c r="A33" s="77">
        <v>32</v>
      </c>
      <c r="B33" s="77">
        <v>42.57</v>
      </c>
      <c r="C33" s="74" t="s">
        <v>497</v>
      </c>
      <c r="D33" s="74"/>
      <c r="E33" s="77"/>
      <c r="F33" s="77"/>
      <c r="G33" s="74"/>
    </row>
    <row r="34" spans="1:7">
      <c r="A34" s="77">
        <v>33</v>
      </c>
      <c r="B34" s="77">
        <v>43.37</v>
      </c>
      <c r="C34" s="74" t="s">
        <v>881</v>
      </c>
      <c r="D34" s="74"/>
      <c r="E34" s="77"/>
      <c r="F34" s="77"/>
      <c r="G34" s="74"/>
    </row>
    <row r="35" spans="1:7">
      <c r="A35" s="77">
        <v>34</v>
      </c>
      <c r="B35" s="77">
        <v>43.38</v>
      </c>
      <c r="C35" s="74" t="s">
        <v>341</v>
      </c>
      <c r="D35" s="74"/>
      <c r="E35" s="77"/>
      <c r="F35" s="77"/>
      <c r="G35" s="7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/>
  <dimension ref="A1:G35"/>
  <sheetViews>
    <sheetView workbookViewId="0">
      <selection activeCell="G3" sqref="G3"/>
    </sheetView>
  </sheetViews>
  <sheetFormatPr defaultRowHeight="12.75"/>
  <cols>
    <col min="3" max="3" width="15.85546875" bestFit="1" customWidth="1"/>
    <col min="7" max="7" width="15" bestFit="1" customWidth="1"/>
  </cols>
  <sheetData>
    <row r="1" spans="1:7" ht="15">
      <c r="A1" s="87" t="s">
        <v>947</v>
      </c>
      <c r="B1" s="87" t="s">
        <v>929</v>
      </c>
      <c r="C1" s="87" t="s">
        <v>948</v>
      </c>
      <c r="D1" s="87"/>
      <c r="E1" s="87" t="s">
        <v>947</v>
      </c>
      <c r="F1" s="87" t="s">
        <v>929</v>
      </c>
      <c r="G1" s="87" t="s">
        <v>928</v>
      </c>
    </row>
    <row r="2" spans="1:7">
      <c r="A2" s="77">
        <v>1</v>
      </c>
      <c r="B2" s="77">
        <v>38.57</v>
      </c>
      <c r="C2" s="74" t="s">
        <v>499</v>
      </c>
      <c r="D2" s="74"/>
      <c r="E2" s="77">
        <v>35</v>
      </c>
      <c r="F2" s="77">
        <v>57.2</v>
      </c>
      <c r="G2" s="74" t="s">
        <v>916</v>
      </c>
    </row>
    <row r="3" spans="1:7">
      <c r="A3" s="77">
        <v>2</v>
      </c>
      <c r="B3" s="77">
        <v>39.17</v>
      </c>
      <c r="C3" s="74" t="s">
        <v>89</v>
      </c>
      <c r="D3" s="74"/>
      <c r="E3" s="77">
        <v>36</v>
      </c>
      <c r="F3" s="77">
        <v>58.45</v>
      </c>
      <c r="G3" s="74" t="s">
        <v>971</v>
      </c>
    </row>
    <row r="4" spans="1:7">
      <c r="A4" s="77">
        <v>3</v>
      </c>
      <c r="B4" s="77">
        <v>41.5</v>
      </c>
      <c r="C4" s="74" t="s">
        <v>400</v>
      </c>
      <c r="D4" s="74"/>
      <c r="E4" s="77">
        <v>37</v>
      </c>
      <c r="F4" s="77">
        <v>59.1</v>
      </c>
      <c r="G4" s="74" t="s">
        <v>493</v>
      </c>
    </row>
    <row r="5" spans="1:7">
      <c r="A5" s="77">
        <v>4</v>
      </c>
      <c r="B5" s="77">
        <v>42.13</v>
      </c>
      <c r="C5" s="74" t="s">
        <v>949</v>
      </c>
      <c r="D5" s="74"/>
      <c r="E5" s="77">
        <v>38</v>
      </c>
      <c r="F5" s="77">
        <v>61.1</v>
      </c>
      <c r="G5" s="74" t="s">
        <v>946</v>
      </c>
    </row>
    <row r="6" spans="1:7">
      <c r="A6" s="77">
        <v>5</v>
      </c>
      <c r="B6" s="77">
        <v>42.35</v>
      </c>
      <c r="C6" s="74" t="s">
        <v>972</v>
      </c>
      <c r="D6" s="74"/>
      <c r="E6" s="77">
        <v>39</v>
      </c>
      <c r="F6" s="77">
        <v>61.17</v>
      </c>
      <c r="G6" s="74" t="s">
        <v>301</v>
      </c>
    </row>
    <row r="7" spans="1:7">
      <c r="A7" s="77">
        <v>6</v>
      </c>
      <c r="B7" s="77">
        <v>43.18</v>
      </c>
      <c r="C7" s="74" t="s">
        <v>502</v>
      </c>
      <c r="D7" s="74"/>
      <c r="E7" s="77">
        <v>40</v>
      </c>
      <c r="F7" s="77"/>
      <c r="G7" s="74"/>
    </row>
    <row r="8" spans="1:7">
      <c r="A8" s="77">
        <v>7</v>
      </c>
      <c r="B8" s="77">
        <v>43.46</v>
      </c>
      <c r="C8" s="74" t="s">
        <v>973</v>
      </c>
      <c r="D8" s="74"/>
      <c r="E8" s="77">
        <v>41</v>
      </c>
      <c r="F8" s="77"/>
      <c r="G8" s="74"/>
    </row>
    <row r="9" spans="1:7">
      <c r="A9" s="77">
        <v>8</v>
      </c>
      <c r="B9" s="77">
        <v>44.16</v>
      </c>
      <c r="C9" s="74" t="s">
        <v>879</v>
      </c>
      <c r="D9" s="74"/>
      <c r="E9" s="77">
        <v>42</v>
      </c>
      <c r="F9" s="77"/>
      <c r="G9" s="74"/>
    </row>
    <row r="10" spans="1:7">
      <c r="A10" s="77">
        <v>9</v>
      </c>
      <c r="B10" s="77">
        <v>45.12</v>
      </c>
      <c r="C10" s="74" t="s">
        <v>121</v>
      </c>
      <c r="D10" s="74"/>
      <c r="E10" s="77">
        <v>43</v>
      </c>
      <c r="F10" s="77"/>
      <c r="G10" s="74"/>
    </row>
    <row r="11" spans="1:7">
      <c r="A11" s="77">
        <v>10</v>
      </c>
      <c r="B11" s="77">
        <v>45.4</v>
      </c>
      <c r="C11" s="74" t="s">
        <v>500</v>
      </c>
      <c r="D11" s="74"/>
      <c r="E11" s="77">
        <v>44</v>
      </c>
      <c r="F11" s="77"/>
      <c r="G11" s="74"/>
    </row>
    <row r="12" spans="1:7">
      <c r="A12" s="77">
        <v>11</v>
      </c>
      <c r="B12" s="77">
        <v>47.12</v>
      </c>
      <c r="C12" s="74" t="s">
        <v>951</v>
      </c>
      <c r="D12" s="74"/>
      <c r="E12" s="77">
        <v>45</v>
      </c>
      <c r="F12" s="77"/>
      <c r="G12" s="74"/>
    </row>
    <row r="13" spans="1:7">
      <c r="A13" s="77">
        <v>12</v>
      </c>
      <c r="B13" s="77">
        <v>47.14</v>
      </c>
      <c r="C13" s="74" t="s">
        <v>415</v>
      </c>
      <c r="D13" s="74"/>
      <c r="E13" s="77">
        <v>46</v>
      </c>
      <c r="F13" s="77"/>
      <c r="G13" s="74"/>
    </row>
    <row r="14" spans="1:7">
      <c r="A14" s="77">
        <v>13</v>
      </c>
      <c r="B14" s="77">
        <v>47.16</v>
      </c>
      <c r="C14" s="74" t="s">
        <v>95</v>
      </c>
      <c r="D14" s="74"/>
      <c r="E14" s="77">
        <v>47</v>
      </c>
      <c r="F14" s="77"/>
      <c r="G14" s="74"/>
    </row>
    <row r="15" spans="1:7">
      <c r="A15" s="77">
        <v>14</v>
      </c>
      <c r="B15" s="77">
        <v>47.27</v>
      </c>
      <c r="C15" s="74" t="s">
        <v>911</v>
      </c>
      <c r="D15" s="74"/>
      <c r="E15" s="77">
        <v>48</v>
      </c>
      <c r="F15" s="77"/>
      <c r="G15" s="74"/>
    </row>
    <row r="16" spans="1:7">
      <c r="A16" s="77">
        <v>15</v>
      </c>
      <c r="B16" s="77">
        <v>47.5</v>
      </c>
      <c r="C16" s="74" t="s">
        <v>914</v>
      </c>
      <c r="D16" s="74"/>
      <c r="E16" s="77">
        <v>49</v>
      </c>
      <c r="F16" s="77"/>
      <c r="G16" s="74"/>
    </row>
    <row r="17" spans="1:7">
      <c r="A17" s="77">
        <v>16</v>
      </c>
      <c r="B17" s="77">
        <v>48.03</v>
      </c>
      <c r="C17" s="74" t="s">
        <v>974</v>
      </c>
      <c r="D17" s="74"/>
      <c r="E17" s="77">
        <v>50</v>
      </c>
      <c r="F17" s="77"/>
      <c r="G17" s="74"/>
    </row>
    <row r="18" spans="1:7">
      <c r="A18" s="77">
        <v>17</v>
      </c>
      <c r="B18" s="77">
        <v>48.15</v>
      </c>
      <c r="C18" s="74" t="s">
        <v>224</v>
      </c>
      <c r="D18" s="74"/>
      <c r="E18" s="77">
        <v>51</v>
      </c>
      <c r="F18" s="77"/>
      <c r="G18" s="74"/>
    </row>
    <row r="19" spans="1:7">
      <c r="A19" s="77">
        <v>18</v>
      </c>
      <c r="B19" s="77">
        <v>49.56</v>
      </c>
      <c r="C19" s="74" t="s">
        <v>967</v>
      </c>
      <c r="D19" s="74"/>
      <c r="E19" s="77">
        <v>52</v>
      </c>
      <c r="F19" s="77"/>
      <c r="G19" s="74"/>
    </row>
    <row r="20" spans="1:7">
      <c r="A20" s="77">
        <v>19</v>
      </c>
      <c r="B20" s="77">
        <v>50.1</v>
      </c>
      <c r="C20" s="74" t="s">
        <v>859</v>
      </c>
      <c r="D20" s="74"/>
      <c r="E20" s="77">
        <v>53</v>
      </c>
      <c r="F20" s="77"/>
      <c r="G20" s="74"/>
    </row>
    <row r="21" spans="1:7">
      <c r="A21" s="77">
        <v>20</v>
      </c>
      <c r="B21" s="77">
        <v>50.37</v>
      </c>
      <c r="C21" s="74" t="s">
        <v>103</v>
      </c>
      <c r="D21" s="74"/>
      <c r="E21" s="77">
        <v>54</v>
      </c>
      <c r="F21" s="77"/>
      <c r="G21" s="74"/>
    </row>
    <row r="22" spans="1:7">
      <c r="A22" s="77">
        <v>21</v>
      </c>
      <c r="B22" s="77">
        <v>50.43</v>
      </c>
      <c r="C22" s="74" t="s">
        <v>341</v>
      </c>
      <c r="D22" s="74"/>
      <c r="E22" s="77">
        <v>55</v>
      </c>
      <c r="F22" s="77"/>
      <c r="G22" s="74"/>
    </row>
    <row r="23" spans="1:7">
      <c r="A23" s="77">
        <v>22</v>
      </c>
      <c r="B23" s="77">
        <v>50.47</v>
      </c>
      <c r="C23" s="74" t="s">
        <v>125</v>
      </c>
      <c r="D23" s="74"/>
      <c r="E23" s="77">
        <v>56</v>
      </c>
      <c r="F23" s="77"/>
      <c r="G23" s="74"/>
    </row>
    <row r="24" spans="1:7">
      <c r="A24" s="77">
        <v>23</v>
      </c>
      <c r="B24" s="77">
        <v>51.08</v>
      </c>
      <c r="C24" s="74" t="s">
        <v>116</v>
      </c>
      <c r="D24" s="74"/>
      <c r="E24" s="77">
        <v>57</v>
      </c>
      <c r="F24" s="77"/>
      <c r="G24" s="74"/>
    </row>
    <row r="25" spans="1:7">
      <c r="A25" s="77">
        <v>24</v>
      </c>
      <c r="B25" s="77">
        <v>51.52</v>
      </c>
      <c r="C25" s="74" t="s">
        <v>975</v>
      </c>
      <c r="D25" s="74"/>
      <c r="E25" s="77"/>
      <c r="F25" s="77"/>
      <c r="G25" s="74"/>
    </row>
    <row r="26" spans="1:7">
      <c r="A26" s="77">
        <v>25</v>
      </c>
      <c r="B26" s="77">
        <v>52.03</v>
      </c>
      <c r="C26" s="74" t="s">
        <v>976</v>
      </c>
      <c r="D26" s="74"/>
      <c r="E26" s="77"/>
      <c r="F26" s="77"/>
      <c r="G26" s="74"/>
    </row>
    <row r="27" spans="1:7">
      <c r="A27" s="77">
        <v>26</v>
      </c>
      <c r="B27" s="77">
        <v>52.1</v>
      </c>
      <c r="C27" s="74" t="s">
        <v>197</v>
      </c>
      <c r="D27" s="74"/>
      <c r="E27" s="77"/>
      <c r="F27" s="77"/>
      <c r="G27" s="74"/>
    </row>
    <row r="28" spans="1:7">
      <c r="A28" s="77">
        <v>27</v>
      </c>
      <c r="B28" s="77">
        <v>52.28</v>
      </c>
      <c r="C28" s="74" t="s">
        <v>977</v>
      </c>
      <c r="D28" s="74"/>
      <c r="E28" s="77"/>
      <c r="F28" s="77"/>
      <c r="G28" s="74"/>
    </row>
    <row r="29" spans="1:7">
      <c r="A29" s="77">
        <v>28</v>
      </c>
      <c r="B29" s="77">
        <v>53.27</v>
      </c>
      <c r="C29" s="74" t="s">
        <v>874</v>
      </c>
      <c r="D29" s="74"/>
      <c r="E29" s="77"/>
      <c r="F29" s="77"/>
      <c r="G29" s="74"/>
    </row>
    <row r="30" spans="1:7">
      <c r="A30" s="77">
        <v>29</v>
      </c>
      <c r="B30" s="77">
        <v>53.29</v>
      </c>
      <c r="C30" s="74" t="s">
        <v>978</v>
      </c>
      <c r="D30" s="74"/>
      <c r="E30" s="77"/>
      <c r="F30" s="77"/>
      <c r="G30" s="74"/>
    </row>
    <row r="31" spans="1:7">
      <c r="A31" s="77">
        <v>30</v>
      </c>
      <c r="B31" s="77">
        <v>54.27</v>
      </c>
      <c r="C31" s="74" t="s">
        <v>237</v>
      </c>
      <c r="D31" s="74"/>
      <c r="E31" s="77"/>
      <c r="F31" s="77"/>
      <c r="G31" s="74"/>
    </row>
    <row r="32" spans="1:7">
      <c r="A32" s="77">
        <v>31</v>
      </c>
      <c r="B32" s="77">
        <v>54.59</v>
      </c>
      <c r="C32" s="74" t="s">
        <v>807</v>
      </c>
      <c r="D32" s="74"/>
      <c r="E32" s="77"/>
      <c r="F32" s="77"/>
      <c r="G32" s="74"/>
    </row>
    <row r="33" spans="1:7">
      <c r="A33" s="77">
        <v>32</v>
      </c>
      <c r="B33" s="77">
        <v>55.1</v>
      </c>
      <c r="C33" s="74" t="s">
        <v>926</v>
      </c>
      <c r="D33" s="74"/>
      <c r="E33" s="77"/>
      <c r="F33" s="77"/>
      <c r="G33" s="74"/>
    </row>
    <row r="34" spans="1:7">
      <c r="A34" s="77">
        <v>33</v>
      </c>
      <c r="B34" s="77">
        <v>55.24</v>
      </c>
      <c r="C34" s="74" t="s">
        <v>126</v>
      </c>
      <c r="D34" s="74"/>
      <c r="E34" s="77"/>
      <c r="F34" s="77"/>
      <c r="G34" s="74"/>
    </row>
    <row r="35" spans="1:7">
      <c r="A35" s="77">
        <v>34</v>
      </c>
      <c r="B35" s="77">
        <v>56.36</v>
      </c>
      <c r="C35" s="74" t="s">
        <v>133</v>
      </c>
      <c r="D35" s="74"/>
      <c r="E35" s="77"/>
      <c r="F35" s="77"/>
      <c r="G35" s="7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/>
  <dimension ref="A1:G35"/>
  <sheetViews>
    <sheetView workbookViewId="0">
      <selection activeCell="G18" sqref="G18"/>
    </sheetView>
  </sheetViews>
  <sheetFormatPr defaultRowHeight="12.75"/>
  <cols>
    <col min="3" max="3" width="16.5703125" bestFit="1" customWidth="1"/>
    <col min="7" max="7" width="15.85546875" bestFit="1" customWidth="1"/>
  </cols>
  <sheetData>
    <row r="1" spans="1:7" ht="15">
      <c r="A1" s="87" t="s">
        <v>947</v>
      </c>
      <c r="B1" s="87" t="s">
        <v>929</v>
      </c>
      <c r="C1" s="87" t="s">
        <v>948</v>
      </c>
      <c r="D1" s="87"/>
      <c r="E1" s="87" t="s">
        <v>947</v>
      </c>
      <c r="F1" s="87" t="s">
        <v>929</v>
      </c>
      <c r="G1" s="87" t="s">
        <v>928</v>
      </c>
    </row>
    <row r="2" spans="1:7">
      <c r="A2" s="77">
        <v>1</v>
      </c>
      <c r="B2" s="77">
        <v>33.24</v>
      </c>
      <c r="C2" s="74" t="s">
        <v>90</v>
      </c>
      <c r="D2" s="74"/>
      <c r="E2" s="77">
        <v>34</v>
      </c>
      <c r="F2" s="77">
        <v>45.18</v>
      </c>
      <c r="G2" s="74" t="s">
        <v>874</v>
      </c>
    </row>
    <row r="3" spans="1:7">
      <c r="A3" s="77">
        <v>2</v>
      </c>
      <c r="B3" s="77">
        <v>33.32</v>
      </c>
      <c r="C3" s="74" t="s">
        <v>499</v>
      </c>
      <c r="D3" s="74"/>
      <c r="E3" s="77">
        <v>35</v>
      </c>
      <c r="F3" s="77">
        <v>46.39</v>
      </c>
      <c r="G3" s="74" t="s">
        <v>211</v>
      </c>
    </row>
    <row r="4" spans="1:7">
      <c r="A4" s="77">
        <v>3</v>
      </c>
      <c r="B4" s="77">
        <v>34.36</v>
      </c>
      <c r="C4" s="74" t="s">
        <v>89</v>
      </c>
      <c r="D4" s="74"/>
      <c r="E4" s="77">
        <v>36</v>
      </c>
      <c r="F4" s="77">
        <v>46.47</v>
      </c>
      <c r="G4" s="74" t="s">
        <v>85</v>
      </c>
    </row>
    <row r="5" spans="1:7">
      <c r="A5" s="77">
        <v>4</v>
      </c>
      <c r="B5" s="77">
        <v>35.299999999999997</v>
      </c>
      <c r="C5" s="74" t="s">
        <v>93</v>
      </c>
      <c r="D5" s="74"/>
      <c r="E5" s="77">
        <v>37</v>
      </c>
      <c r="F5" s="77">
        <v>46.51</v>
      </c>
      <c r="G5" s="74" t="s">
        <v>126</v>
      </c>
    </row>
    <row r="6" spans="1:7">
      <c r="A6" s="77">
        <v>5</v>
      </c>
      <c r="B6" s="77">
        <v>36.07</v>
      </c>
      <c r="C6" s="74" t="s">
        <v>949</v>
      </c>
      <c r="D6" s="74"/>
      <c r="E6" s="77">
        <v>38</v>
      </c>
      <c r="F6" s="77">
        <v>46.57</v>
      </c>
      <c r="G6" s="74" t="s">
        <v>237</v>
      </c>
    </row>
    <row r="7" spans="1:7">
      <c r="A7" s="77">
        <v>6</v>
      </c>
      <c r="B7" s="77">
        <v>36.36</v>
      </c>
      <c r="C7" s="74" t="s">
        <v>418</v>
      </c>
      <c r="D7" s="74"/>
      <c r="E7" s="77">
        <v>39</v>
      </c>
      <c r="F7" s="77">
        <v>47.24</v>
      </c>
      <c r="G7" s="74" t="s">
        <v>881</v>
      </c>
    </row>
    <row r="8" spans="1:7">
      <c r="A8" s="77">
        <v>7</v>
      </c>
      <c r="B8" s="77">
        <v>36.56</v>
      </c>
      <c r="C8" s="74" t="s">
        <v>812</v>
      </c>
      <c r="D8" s="74"/>
      <c r="E8" s="77">
        <v>40</v>
      </c>
      <c r="F8" s="77">
        <v>47.53</v>
      </c>
      <c r="G8" s="74" t="s">
        <v>315</v>
      </c>
    </row>
    <row r="9" spans="1:7">
      <c r="A9" s="77">
        <v>8</v>
      </c>
      <c r="B9" s="77">
        <v>37.1</v>
      </c>
      <c r="C9" s="74" t="s">
        <v>105</v>
      </c>
      <c r="D9" s="74"/>
      <c r="E9" s="77">
        <v>41</v>
      </c>
      <c r="F9" s="77">
        <v>48.58</v>
      </c>
      <c r="G9" s="74" t="s">
        <v>191</v>
      </c>
    </row>
    <row r="10" spans="1:7">
      <c r="A10" s="77">
        <v>9</v>
      </c>
      <c r="B10" s="77">
        <v>38.04</v>
      </c>
      <c r="C10" s="74" t="s">
        <v>400</v>
      </c>
      <c r="D10" s="74"/>
      <c r="E10" s="77">
        <v>42</v>
      </c>
      <c r="F10" s="77">
        <v>49.08</v>
      </c>
      <c r="G10" s="74" t="s">
        <v>926</v>
      </c>
    </row>
    <row r="11" spans="1:7">
      <c r="A11" s="77">
        <v>10</v>
      </c>
      <c r="B11" s="77">
        <v>38.14</v>
      </c>
      <c r="C11" s="74" t="s">
        <v>856</v>
      </c>
      <c r="D11" s="74"/>
      <c r="E11" s="77">
        <v>43</v>
      </c>
      <c r="F11" s="77">
        <v>49.22</v>
      </c>
      <c r="G11" s="74" t="s">
        <v>401</v>
      </c>
    </row>
    <row r="12" spans="1:7">
      <c r="A12" s="77">
        <v>11</v>
      </c>
      <c r="B12" s="77">
        <v>38.380000000000003</v>
      </c>
      <c r="C12" s="74" t="s">
        <v>409</v>
      </c>
      <c r="D12" s="74"/>
      <c r="E12" s="77">
        <v>44</v>
      </c>
      <c r="F12" s="77">
        <v>49.23</v>
      </c>
      <c r="G12" s="74" t="s">
        <v>225</v>
      </c>
    </row>
    <row r="13" spans="1:7">
      <c r="A13" s="77">
        <v>12</v>
      </c>
      <c r="B13" s="77">
        <v>39.04</v>
      </c>
      <c r="C13" s="74" t="s">
        <v>121</v>
      </c>
      <c r="D13" s="74"/>
      <c r="E13" s="77">
        <v>45</v>
      </c>
      <c r="F13" s="77">
        <v>49.42</v>
      </c>
      <c r="G13" s="74" t="s">
        <v>916</v>
      </c>
    </row>
    <row r="14" spans="1:7">
      <c r="A14" s="77">
        <v>13</v>
      </c>
      <c r="B14" s="77">
        <v>40.17</v>
      </c>
      <c r="C14" s="74" t="s">
        <v>980</v>
      </c>
      <c r="D14" s="74"/>
      <c r="E14" s="77">
        <v>46</v>
      </c>
      <c r="F14" s="77">
        <v>50</v>
      </c>
      <c r="G14" s="74" t="s">
        <v>301</v>
      </c>
    </row>
    <row r="15" spans="1:7">
      <c r="A15" s="77">
        <v>14</v>
      </c>
      <c r="B15" s="77">
        <v>41.02</v>
      </c>
      <c r="C15" s="74" t="s">
        <v>201</v>
      </c>
      <c r="D15" s="74"/>
      <c r="E15" s="77">
        <v>47</v>
      </c>
      <c r="F15" s="77">
        <v>51.49</v>
      </c>
      <c r="G15" s="74" t="s">
        <v>946</v>
      </c>
    </row>
    <row r="16" spans="1:7">
      <c r="A16" s="77">
        <v>15</v>
      </c>
      <c r="B16" s="77">
        <v>41.04</v>
      </c>
      <c r="C16" s="74" t="s">
        <v>911</v>
      </c>
      <c r="D16" s="74"/>
      <c r="E16" s="77">
        <v>48</v>
      </c>
      <c r="F16" s="77">
        <v>51.56</v>
      </c>
      <c r="G16" s="74" t="s">
        <v>945</v>
      </c>
    </row>
    <row r="17" spans="1:7">
      <c r="A17" s="77">
        <v>16</v>
      </c>
      <c r="B17" s="77">
        <v>41.11</v>
      </c>
      <c r="C17" s="74" t="s">
        <v>95</v>
      </c>
      <c r="D17" s="74"/>
      <c r="E17" s="77">
        <v>49</v>
      </c>
      <c r="F17" s="77">
        <v>52.14</v>
      </c>
      <c r="G17" s="74" t="s">
        <v>910</v>
      </c>
    </row>
    <row r="18" spans="1:7">
      <c r="A18" s="77">
        <v>17</v>
      </c>
      <c r="B18" s="77">
        <v>41.27</v>
      </c>
      <c r="C18" s="74" t="s">
        <v>951</v>
      </c>
      <c r="D18" s="74"/>
      <c r="E18" s="77">
        <v>50</v>
      </c>
      <c r="F18" s="77">
        <v>54.35</v>
      </c>
      <c r="G18" s="74" t="s">
        <v>848</v>
      </c>
    </row>
    <row r="19" spans="1:7">
      <c r="A19" s="77">
        <v>18</v>
      </c>
      <c r="B19" s="77">
        <v>41.37</v>
      </c>
      <c r="C19" s="80" t="s">
        <v>982</v>
      </c>
      <c r="D19" s="74"/>
      <c r="E19" s="77">
        <v>51</v>
      </c>
      <c r="F19" s="77">
        <v>54.52</v>
      </c>
      <c r="G19" s="74" t="s">
        <v>108</v>
      </c>
    </row>
    <row r="20" spans="1:7">
      <c r="A20" s="77">
        <v>19</v>
      </c>
      <c r="B20" s="77">
        <v>41.43</v>
      </c>
      <c r="C20" s="74" t="s">
        <v>914</v>
      </c>
      <c r="D20" s="74"/>
      <c r="E20" s="77">
        <v>52</v>
      </c>
      <c r="F20" s="77">
        <v>55.22</v>
      </c>
      <c r="G20" s="74" t="s">
        <v>897</v>
      </c>
    </row>
    <row r="21" spans="1:7">
      <c r="A21" s="77">
        <v>20</v>
      </c>
      <c r="B21" s="77">
        <v>41.45</v>
      </c>
      <c r="C21" s="74" t="s">
        <v>227</v>
      </c>
      <c r="D21" s="74"/>
      <c r="E21" s="77">
        <v>53</v>
      </c>
      <c r="F21" s="77">
        <v>59.02</v>
      </c>
      <c r="G21" s="74" t="s">
        <v>289</v>
      </c>
    </row>
    <row r="22" spans="1:7">
      <c r="A22" s="77">
        <v>21</v>
      </c>
      <c r="B22" s="77">
        <v>42.31</v>
      </c>
      <c r="C22" s="74" t="s">
        <v>827</v>
      </c>
      <c r="D22" s="74"/>
      <c r="E22" s="77">
        <v>55</v>
      </c>
      <c r="F22" s="77"/>
      <c r="G22" s="74"/>
    </row>
    <row r="23" spans="1:7">
      <c r="A23" s="77">
        <v>22</v>
      </c>
      <c r="B23" s="77">
        <v>42.46</v>
      </c>
      <c r="C23" s="74" t="s">
        <v>224</v>
      </c>
      <c r="D23" s="74"/>
      <c r="E23" s="77">
        <v>56</v>
      </c>
      <c r="F23" s="77"/>
      <c r="G23" s="74"/>
    </row>
    <row r="24" spans="1:7">
      <c r="A24" s="77">
        <v>23</v>
      </c>
      <c r="B24" s="77">
        <v>42.48</v>
      </c>
      <c r="C24" s="74" t="s">
        <v>97</v>
      </c>
      <c r="D24" s="74"/>
      <c r="E24" s="77">
        <v>57</v>
      </c>
      <c r="F24" s="77"/>
      <c r="G24" s="74"/>
    </row>
    <row r="25" spans="1:7">
      <c r="A25" s="77">
        <v>24</v>
      </c>
      <c r="B25" s="77">
        <v>42.56</v>
      </c>
      <c r="C25" s="74" t="s">
        <v>131</v>
      </c>
      <c r="D25" s="74"/>
      <c r="E25" s="77"/>
      <c r="F25" s="77"/>
      <c r="G25" s="74"/>
    </row>
    <row r="26" spans="1:7">
      <c r="A26" s="77">
        <v>25</v>
      </c>
      <c r="B26" s="77">
        <v>42.59</v>
      </c>
      <c r="C26" s="74" t="s">
        <v>944</v>
      </c>
      <c r="D26" s="74"/>
      <c r="E26" s="77"/>
      <c r="F26" s="77"/>
      <c r="G26" s="74"/>
    </row>
    <row r="27" spans="1:7">
      <c r="A27" s="77">
        <v>26</v>
      </c>
      <c r="B27" s="77">
        <v>43.03</v>
      </c>
      <c r="C27" s="74" t="s">
        <v>893</v>
      </c>
      <c r="D27" s="74"/>
      <c r="E27" s="77"/>
      <c r="F27" s="77"/>
      <c r="G27" s="74"/>
    </row>
    <row r="28" spans="1:7">
      <c r="A28" s="77">
        <v>27</v>
      </c>
      <c r="B28" s="77">
        <v>43.05</v>
      </c>
      <c r="C28" s="74" t="s">
        <v>341</v>
      </c>
      <c r="D28" s="74"/>
      <c r="E28" s="77"/>
      <c r="F28" s="77"/>
      <c r="G28" s="74"/>
    </row>
    <row r="29" spans="1:7">
      <c r="A29" s="77">
        <v>28</v>
      </c>
      <c r="B29" s="77">
        <v>43.13</v>
      </c>
      <c r="C29" s="74" t="s">
        <v>103</v>
      </c>
      <c r="D29" s="74"/>
      <c r="E29" s="77"/>
      <c r="F29" s="77"/>
      <c r="G29" s="74"/>
    </row>
    <row r="30" spans="1:7">
      <c r="A30" s="77">
        <v>29</v>
      </c>
      <c r="B30" s="77">
        <v>43.13</v>
      </c>
      <c r="C30" s="74" t="s">
        <v>102</v>
      </c>
      <c r="D30" s="74"/>
      <c r="E30" s="77"/>
      <c r="F30" s="77"/>
      <c r="G30" s="74"/>
    </row>
    <row r="31" spans="1:7">
      <c r="A31" s="77">
        <v>30</v>
      </c>
      <c r="B31" s="77">
        <v>43.4</v>
      </c>
      <c r="C31" s="74" t="s">
        <v>933</v>
      </c>
      <c r="D31" s="74"/>
      <c r="E31" s="77"/>
      <c r="F31" s="77"/>
      <c r="G31" s="74"/>
    </row>
    <row r="32" spans="1:7">
      <c r="A32" s="77">
        <v>31</v>
      </c>
      <c r="B32" s="77">
        <v>44.28</v>
      </c>
      <c r="C32" s="74" t="s">
        <v>967</v>
      </c>
      <c r="D32" s="74"/>
      <c r="E32" s="77"/>
      <c r="F32" s="77"/>
      <c r="G32" s="74"/>
    </row>
    <row r="33" spans="1:7">
      <c r="A33" s="77">
        <v>32</v>
      </c>
      <c r="B33" s="77">
        <v>44.5</v>
      </c>
      <c r="C33" s="74" t="s">
        <v>87</v>
      </c>
      <c r="D33" s="74"/>
      <c r="E33" s="77"/>
      <c r="F33" s="77"/>
      <c r="G33" s="74"/>
    </row>
    <row r="34" spans="1:7">
      <c r="A34" s="77">
        <v>33</v>
      </c>
      <c r="B34" s="77">
        <v>45.15</v>
      </c>
      <c r="C34" s="74" t="s">
        <v>966</v>
      </c>
      <c r="D34" s="74"/>
      <c r="E34" s="77"/>
      <c r="F34" s="77"/>
      <c r="G34" s="74"/>
    </row>
    <row r="35" spans="1:7">
      <c r="A35" s="77"/>
      <c r="B35" s="77"/>
      <c r="C35" s="74"/>
      <c r="D35" s="74"/>
      <c r="E35" s="77"/>
      <c r="F35" s="77"/>
      <c r="G35" s="7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3"/>
  <dimension ref="A1:G34"/>
  <sheetViews>
    <sheetView workbookViewId="0">
      <selection activeCell="G19" sqref="G19"/>
    </sheetView>
  </sheetViews>
  <sheetFormatPr defaultRowHeight="12.75"/>
  <cols>
    <col min="7" max="7" width="15" bestFit="1" customWidth="1"/>
  </cols>
  <sheetData>
    <row r="1" spans="1:7" ht="15">
      <c r="A1" s="87" t="s">
        <v>947</v>
      </c>
      <c r="B1" s="87" t="s">
        <v>929</v>
      </c>
      <c r="C1" s="87" t="s">
        <v>948</v>
      </c>
      <c r="D1" s="87"/>
      <c r="E1" s="87" t="s">
        <v>947</v>
      </c>
      <c r="F1" s="87" t="s">
        <v>929</v>
      </c>
      <c r="G1" s="87" t="s">
        <v>928</v>
      </c>
    </row>
    <row r="2" spans="1:7">
      <c r="A2" s="77">
        <v>1</v>
      </c>
      <c r="B2" s="92">
        <v>41.09</v>
      </c>
      <c r="C2" s="74" t="s">
        <v>90</v>
      </c>
      <c r="D2" s="74"/>
      <c r="E2" s="77">
        <v>34</v>
      </c>
      <c r="F2" s="92">
        <v>57.58</v>
      </c>
      <c r="G2" s="74" t="s">
        <v>315</v>
      </c>
    </row>
    <row r="3" spans="1:7">
      <c r="A3" s="77">
        <v>2</v>
      </c>
      <c r="B3" s="92">
        <v>41.27</v>
      </c>
      <c r="C3" s="74" t="s">
        <v>499</v>
      </c>
      <c r="D3" s="74"/>
      <c r="E3" s="77">
        <v>35</v>
      </c>
      <c r="F3" s="92">
        <v>58.2</v>
      </c>
      <c r="G3" s="74" t="s">
        <v>126</v>
      </c>
    </row>
    <row r="4" spans="1:7">
      <c r="A4" s="77">
        <v>3</v>
      </c>
      <c r="B4" s="92">
        <v>43</v>
      </c>
      <c r="C4" s="74" t="s">
        <v>823</v>
      </c>
      <c r="D4" s="74"/>
      <c r="E4" s="77">
        <v>36</v>
      </c>
      <c r="F4" s="92">
        <v>59.32</v>
      </c>
      <c r="G4" s="74" t="s">
        <v>224</v>
      </c>
    </row>
    <row r="5" spans="1:7">
      <c r="A5" s="77">
        <v>4</v>
      </c>
      <c r="B5" s="92">
        <v>44.03</v>
      </c>
      <c r="C5" s="74" t="s">
        <v>127</v>
      </c>
      <c r="D5" s="74"/>
      <c r="E5" s="77">
        <v>37</v>
      </c>
      <c r="F5" s="92">
        <v>59.47</v>
      </c>
      <c r="G5" s="74" t="s">
        <v>237</v>
      </c>
    </row>
    <row r="6" spans="1:7">
      <c r="A6" s="77">
        <v>5</v>
      </c>
      <c r="B6" s="92">
        <v>44.3</v>
      </c>
      <c r="C6" s="74" t="s">
        <v>418</v>
      </c>
      <c r="D6" s="74"/>
      <c r="E6" s="77">
        <v>38</v>
      </c>
      <c r="F6" s="92">
        <v>60.44</v>
      </c>
      <c r="G6" s="74" t="s">
        <v>926</v>
      </c>
    </row>
    <row r="7" spans="1:7">
      <c r="A7" s="77">
        <v>6</v>
      </c>
      <c r="B7" s="92">
        <v>44.39</v>
      </c>
      <c r="C7" s="74" t="s">
        <v>502</v>
      </c>
      <c r="D7" s="74"/>
      <c r="E7" s="77">
        <v>39</v>
      </c>
      <c r="F7" s="92">
        <v>60.53</v>
      </c>
      <c r="G7" s="74" t="s">
        <v>236</v>
      </c>
    </row>
    <row r="8" spans="1:7">
      <c r="A8" s="77">
        <v>7</v>
      </c>
      <c r="B8" s="92">
        <v>44.45</v>
      </c>
      <c r="C8" s="74" t="s">
        <v>83</v>
      </c>
      <c r="D8" s="74"/>
      <c r="E8" s="77">
        <v>40</v>
      </c>
      <c r="F8" s="92">
        <v>61.47</v>
      </c>
      <c r="G8" s="74" t="s">
        <v>802</v>
      </c>
    </row>
    <row r="9" spans="1:7">
      <c r="A9" s="77">
        <v>8</v>
      </c>
      <c r="B9" s="92">
        <v>45.24</v>
      </c>
      <c r="C9" s="74" t="s">
        <v>409</v>
      </c>
      <c r="D9" s="74"/>
      <c r="E9" s="77">
        <v>41</v>
      </c>
      <c r="F9" s="92">
        <v>61.53</v>
      </c>
      <c r="G9" s="74" t="s">
        <v>342</v>
      </c>
    </row>
    <row r="10" spans="1:7">
      <c r="A10" s="77">
        <v>9</v>
      </c>
      <c r="B10" s="92">
        <v>45.26</v>
      </c>
      <c r="C10" s="74" t="s">
        <v>107</v>
      </c>
      <c r="D10" s="74"/>
      <c r="E10" s="77">
        <v>42</v>
      </c>
      <c r="F10" s="92">
        <v>61.53</v>
      </c>
      <c r="G10" s="74" t="s">
        <v>910</v>
      </c>
    </row>
    <row r="11" spans="1:7">
      <c r="A11" s="77">
        <v>10</v>
      </c>
      <c r="B11" s="92">
        <v>45.56</v>
      </c>
      <c r="C11" s="74" t="s">
        <v>105</v>
      </c>
      <c r="D11" s="74"/>
      <c r="E11" s="77">
        <v>43</v>
      </c>
      <c r="F11" s="92">
        <v>62.54</v>
      </c>
      <c r="G11" s="74" t="s">
        <v>916</v>
      </c>
    </row>
    <row r="12" spans="1:7">
      <c r="A12" s="77">
        <v>11</v>
      </c>
      <c r="B12" s="92">
        <v>46.09</v>
      </c>
      <c r="C12" s="74" t="s">
        <v>856</v>
      </c>
      <c r="D12" s="74"/>
      <c r="E12" s="77">
        <v>44</v>
      </c>
      <c r="F12" s="92">
        <v>63.27</v>
      </c>
      <c r="G12" s="74" t="s">
        <v>301</v>
      </c>
    </row>
    <row r="13" spans="1:7">
      <c r="A13" s="77">
        <v>12</v>
      </c>
      <c r="B13" s="92">
        <v>46.48</v>
      </c>
      <c r="C13" s="74" t="s">
        <v>250</v>
      </c>
      <c r="D13" s="74"/>
      <c r="E13" s="77">
        <v>45</v>
      </c>
      <c r="F13" s="92">
        <v>64</v>
      </c>
      <c r="G13" s="74" t="s">
        <v>843</v>
      </c>
    </row>
    <row r="14" spans="1:7">
      <c r="A14" s="77">
        <v>13</v>
      </c>
      <c r="B14" s="92">
        <v>47.45</v>
      </c>
      <c r="C14" s="74" t="s">
        <v>121</v>
      </c>
      <c r="D14" s="74"/>
      <c r="E14" s="77">
        <v>46</v>
      </c>
      <c r="F14" s="92">
        <v>64.239999999999995</v>
      </c>
      <c r="G14" s="74" t="s">
        <v>946</v>
      </c>
    </row>
    <row r="15" spans="1:7">
      <c r="A15" s="77">
        <v>14</v>
      </c>
      <c r="B15" s="92">
        <v>49.54</v>
      </c>
      <c r="C15" s="74" t="s">
        <v>227</v>
      </c>
      <c r="D15" s="74"/>
      <c r="E15" s="77">
        <v>47</v>
      </c>
      <c r="F15" s="92">
        <v>66.03</v>
      </c>
      <c r="G15" s="74" t="s">
        <v>108</v>
      </c>
    </row>
    <row r="16" spans="1:7">
      <c r="A16" s="77">
        <v>15</v>
      </c>
      <c r="B16" s="92">
        <v>50.21</v>
      </c>
      <c r="C16" s="74" t="s">
        <v>951</v>
      </c>
      <c r="D16" s="74"/>
      <c r="E16" s="77">
        <v>48</v>
      </c>
      <c r="F16" s="92">
        <v>68.41</v>
      </c>
      <c r="G16" s="74" t="s">
        <v>848</v>
      </c>
    </row>
    <row r="17" spans="1:7">
      <c r="A17" s="77">
        <v>16</v>
      </c>
      <c r="B17" s="92">
        <v>50.42</v>
      </c>
      <c r="C17" s="74" t="s">
        <v>982</v>
      </c>
      <c r="D17" s="74"/>
      <c r="E17" s="77">
        <v>49</v>
      </c>
      <c r="F17" s="92">
        <v>91.4</v>
      </c>
      <c r="G17" s="74" t="s">
        <v>493</v>
      </c>
    </row>
    <row r="18" spans="1:7">
      <c r="A18" s="77">
        <v>17</v>
      </c>
      <c r="B18" s="92">
        <v>51.24</v>
      </c>
      <c r="C18" s="74" t="s">
        <v>983</v>
      </c>
      <c r="D18" s="74"/>
      <c r="E18" s="77"/>
      <c r="F18" s="93" t="s">
        <v>987</v>
      </c>
      <c r="G18" s="80" t="s">
        <v>914</v>
      </c>
    </row>
    <row r="19" spans="1:7">
      <c r="A19" s="77">
        <v>18</v>
      </c>
      <c r="B19" s="92">
        <v>51.27</v>
      </c>
      <c r="C19" s="74" t="s">
        <v>500</v>
      </c>
      <c r="D19" s="74"/>
      <c r="E19" s="77"/>
      <c r="F19" s="93" t="s">
        <v>987</v>
      </c>
      <c r="G19" s="80" t="s">
        <v>225</v>
      </c>
    </row>
    <row r="20" spans="1:7">
      <c r="A20" s="77">
        <v>19</v>
      </c>
      <c r="B20" s="92">
        <v>52.2</v>
      </c>
      <c r="C20" s="74" t="s">
        <v>95</v>
      </c>
      <c r="D20" s="74"/>
      <c r="E20" s="77"/>
      <c r="F20" s="77"/>
      <c r="G20" s="74"/>
    </row>
    <row r="21" spans="1:7">
      <c r="A21" s="77">
        <v>20</v>
      </c>
      <c r="B21" s="92" t="s">
        <v>984</v>
      </c>
      <c r="C21" s="74" t="s">
        <v>124</v>
      </c>
      <c r="D21" s="74"/>
      <c r="E21" s="77"/>
      <c r="F21" s="77"/>
      <c r="G21" s="74"/>
    </row>
    <row r="22" spans="1:7">
      <c r="A22" s="77">
        <v>21</v>
      </c>
      <c r="B22" s="92">
        <v>53.24</v>
      </c>
      <c r="C22" s="74" t="s">
        <v>859</v>
      </c>
      <c r="D22" s="74"/>
      <c r="E22" s="77"/>
      <c r="F22" s="77"/>
      <c r="G22" s="74"/>
    </row>
    <row r="23" spans="1:7">
      <c r="A23" s="77">
        <v>22</v>
      </c>
      <c r="B23" s="92">
        <v>53.37</v>
      </c>
      <c r="C23" s="74" t="s">
        <v>985</v>
      </c>
      <c r="D23" s="74"/>
      <c r="E23" s="77"/>
      <c r="F23" s="77"/>
      <c r="G23" s="74"/>
    </row>
    <row r="24" spans="1:7">
      <c r="A24" s="77">
        <v>23</v>
      </c>
      <c r="B24" s="92">
        <v>53.58</v>
      </c>
      <c r="C24" s="74" t="s">
        <v>197</v>
      </c>
      <c r="D24" s="74"/>
      <c r="E24" s="77"/>
      <c r="F24" s="77"/>
      <c r="G24" s="74"/>
    </row>
    <row r="25" spans="1:7">
      <c r="A25" s="77">
        <v>24</v>
      </c>
      <c r="B25" s="92">
        <v>54.15</v>
      </c>
      <c r="C25" s="74" t="s">
        <v>497</v>
      </c>
      <c r="D25" s="74"/>
      <c r="E25" s="77"/>
      <c r="F25" s="77"/>
      <c r="G25" s="74"/>
    </row>
    <row r="26" spans="1:7">
      <c r="A26" s="77">
        <v>25</v>
      </c>
      <c r="B26" s="92">
        <v>54.31</v>
      </c>
      <c r="C26" s="74" t="s">
        <v>827</v>
      </c>
      <c r="D26" s="74"/>
      <c r="E26" s="77"/>
      <c r="F26" s="77"/>
      <c r="G26" s="74"/>
    </row>
    <row r="27" spans="1:7">
      <c r="A27" s="77">
        <v>26</v>
      </c>
      <c r="B27" s="92">
        <v>54.45</v>
      </c>
      <c r="C27" s="74" t="s">
        <v>125</v>
      </c>
      <c r="D27" s="74"/>
      <c r="E27" s="77"/>
      <c r="F27" s="77"/>
      <c r="G27" s="74"/>
    </row>
    <row r="28" spans="1:7">
      <c r="A28" s="77">
        <v>27</v>
      </c>
      <c r="B28" s="92">
        <v>55.13</v>
      </c>
      <c r="C28" s="74" t="s">
        <v>915</v>
      </c>
      <c r="D28" s="74"/>
      <c r="E28" s="77"/>
      <c r="F28" s="77"/>
      <c r="G28" s="74"/>
    </row>
    <row r="29" spans="1:7">
      <c r="A29" s="77">
        <v>28</v>
      </c>
      <c r="B29" s="92">
        <v>55.28</v>
      </c>
      <c r="C29" s="74" t="s">
        <v>103</v>
      </c>
      <c r="D29" s="74"/>
      <c r="E29" s="77"/>
      <c r="F29" s="77"/>
      <c r="G29" s="74"/>
    </row>
    <row r="30" spans="1:7">
      <c r="A30" s="77">
        <v>29</v>
      </c>
      <c r="B30" s="92">
        <v>55.41</v>
      </c>
      <c r="C30" s="74" t="s">
        <v>986</v>
      </c>
      <c r="D30" s="74"/>
      <c r="E30" s="77"/>
      <c r="F30" s="77"/>
      <c r="G30" s="74"/>
    </row>
    <row r="31" spans="1:7">
      <c r="A31" s="77">
        <v>30</v>
      </c>
      <c r="B31" s="92">
        <v>57.02</v>
      </c>
      <c r="C31" s="74" t="s">
        <v>341</v>
      </c>
      <c r="D31" s="74"/>
      <c r="E31" s="77"/>
      <c r="F31" s="77"/>
      <c r="G31" s="74"/>
    </row>
    <row r="32" spans="1:7">
      <c r="A32" s="77">
        <v>31</v>
      </c>
      <c r="B32" s="92">
        <v>57.16</v>
      </c>
      <c r="C32" s="74" t="s">
        <v>85</v>
      </c>
      <c r="D32" s="74"/>
      <c r="E32" s="77"/>
      <c r="F32" s="77"/>
      <c r="G32" s="74"/>
    </row>
    <row r="33" spans="1:7">
      <c r="A33" s="77">
        <v>32</v>
      </c>
      <c r="B33" s="92">
        <v>57.28</v>
      </c>
      <c r="C33" s="74" t="s">
        <v>874</v>
      </c>
      <c r="D33" s="74"/>
      <c r="E33" s="77"/>
      <c r="F33" s="77"/>
      <c r="G33" s="74"/>
    </row>
    <row r="34" spans="1:7">
      <c r="A34" s="77">
        <v>33</v>
      </c>
      <c r="B34" s="92">
        <v>57.36</v>
      </c>
      <c r="C34" s="74" t="s">
        <v>116</v>
      </c>
      <c r="D34" s="74"/>
      <c r="E34" s="77"/>
      <c r="F34" s="77"/>
      <c r="G34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Men Age Groups</vt:lpstr>
      <vt:lpstr>Women Age Groups</vt:lpstr>
      <vt:lpstr>Men</vt:lpstr>
      <vt:lpstr>Women</vt:lpstr>
      <vt:lpstr>Race 1</vt:lpstr>
      <vt:lpstr>Race 2</vt:lpstr>
      <vt:lpstr>Race 3</vt:lpstr>
      <vt:lpstr>Race 4</vt:lpstr>
      <vt:lpstr>Race 5</vt:lpstr>
      <vt:lpstr>Race 6</vt:lpstr>
      <vt:lpstr>Race 7</vt:lpstr>
      <vt:lpstr>Race 8</vt:lpstr>
      <vt:lpstr>Race 9</vt:lpstr>
      <vt:lpstr>Race 10</vt:lpstr>
      <vt:lpstr>Race 11</vt:lpstr>
      <vt:lpstr>AgeCalc</vt:lpstr>
      <vt:lpstr>Results</vt:lpstr>
      <vt:lpstr>Spare</vt:lpstr>
      <vt:lpstr>Print out </vt:lpstr>
      <vt:lpstr>Men!Print_Titles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A W Sherren</dc:creator>
  <cp:lastModifiedBy>Mike Eldridge</cp:lastModifiedBy>
  <cp:lastPrinted>2016-01-12T22:19:10Z</cp:lastPrinted>
  <dcterms:created xsi:type="dcterms:W3CDTF">1999-01-03T09:56:32Z</dcterms:created>
  <dcterms:modified xsi:type="dcterms:W3CDTF">2019-01-18T16:28:59Z</dcterms:modified>
</cp:coreProperties>
</file>